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商經系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171" i="5" l="1"/>
  <c r="B170" i="5"/>
  <c r="B166" i="5"/>
  <c r="B165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4" i="5"/>
  <c r="B143" i="5"/>
  <c r="B142" i="5"/>
  <c r="B141" i="5"/>
  <c r="B140" i="5"/>
  <c r="B139" i="5"/>
  <c r="B138" i="5"/>
  <c r="B134" i="5"/>
  <c r="B133" i="5"/>
  <c r="B132" i="5"/>
  <c r="B131" i="5"/>
  <c r="B130" i="5"/>
  <c r="B124" i="5"/>
  <c r="B123" i="5"/>
  <c r="B122" i="5"/>
  <c r="B121" i="5"/>
  <c r="B120" i="5"/>
  <c r="B116" i="5"/>
  <c r="B115" i="5"/>
  <c r="B114" i="5"/>
  <c r="B113" i="5"/>
  <c r="B112" i="5"/>
  <c r="B108" i="5"/>
  <c r="B107" i="5"/>
  <c r="B106" i="5"/>
  <c r="B105" i="5"/>
  <c r="B104" i="5"/>
  <c r="B100" i="5"/>
  <c r="B99" i="5"/>
  <c r="B98" i="5"/>
  <c r="B97" i="5"/>
  <c r="B96" i="5"/>
  <c r="B92" i="5"/>
  <c r="B91" i="5"/>
  <c r="B90" i="5"/>
  <c r="B89" i="5"/>
  <c r="B88" i="5"/>
  <c r="B84" i="5"/>
  <c r="B83" i="5"/>
  <c r="B82" i="5"/>
  <c r="B81" i="5"/>
  <c r="B80" i="5"/>
  <c r="B76" i="5"/>
  <c r="B75" i="5"/>
  <c r="B74" i="5"/>
  <c r="B73" i="5"/>
  <c r="B72" i="5"/>
  <c r="B77" i="5" s="1"/>
  <c r="B68" i="5"/>
  <c r="B67" i="5"/>
  <c r="B66" i="5"/>
  <c r="B65" i="5"/>
  <c r="B64" i="5"/>
  <c r="B60" i="5"/>
  <c r="B59" i="5"/>
  <c r="B58" i="5"/>
  <c r="B57" i="5"/>
  <c r="B56" i="5"/>
  <c r="B52" i="5"/>
  <c r="B51" i="5"/>
  <c r="B50" i="5"/>
  <c r="B49" i="5"/>
  <c r="B48" i="5"/>
  <c r="B44" i="5"/>
  <c r="B43" i="5"/>
  <c r="B42" i="5"/>
  <c r="B41" i="5"/>
  <c r="B40" i="5"/>
  <c r="B36" i="5"/>
  <c r="B35" i="5"/>
  <c r="B34" i="5"/>
  <c r="B33" i="5"/>
  <c r="B32" i="5"/>
  <c r="B28" i="5"/>
  <c r="B27" i="5"/>
  <c r="B26" i="5"/>
  <c r="B25" i="5"/>
  <c r="B24" i="5"/>
  <c r="B18" i="5"/>
  <c r="B17" i="5"/>
  <c r="B16" i="5"/>
  <c r="B15" i="5"/>
  <c r="B14" i="5"/>
  <c r="B10" i="5"/>
  <c r="B9" i="5"/>
  <c r="B7" i="5"/>
  <c r="B6" i="5"/>
  <c r="B172" i="5" l="1"/>
  <c r="C170" i="5" s="1"/>
  <c r="B37" i="5"/>
  <c r="C36" i="5" s="1"/>
  <c r="B85" i="5"/>
  <c r="C82" i="5" s="1"/>
  <c r="B167" i="5"/>
  <c r="C165" i="5" s="1"/>
  <c r="B69" i="5"/>
  <c r="C66" i="5" s="1"/>
  <c r="B117" i="5"/>
  <c r="C116" i="5" s="1"/>
  <c r="B125" i="5"/>
  <c r="C123" i="5" s="1"/>
  <c r="C150" i="5"/>
  <c r="B162" i="5"/>
  <c r="C161" i="5" s="1"/>
  <c r="C155" i="5"/>
  <c r="B29" i="5"/>
  <c r="C24" i="5" s="1"/>
  <c r="B109" i="5"/>
  <c r="C108" i="5" s="1"/>
  <c r="C75" i="5"/>
  <c r="C84" i="5"/>
  <c r="B101" i="5"/>
  <c r="C97" i="5" s="1"/>
  <c r="C152" i="5"/>
  <c r="C158" i="5"/>
  <c r="C42" i="5"/>
  <c r="C81" i="5"/>
  <c r="C149" i="5"/>
  <c r="B45" i="5"/>
  <c r="C43" i="5" s="1"/>
  <c r="B53" i="5"/>
  <c r="C49" i="5" s="1"/>
  <c r="C67" i="5"/>
  <c r="C106" i="5"/>
  <c r="B145" i="5"/>
  <c r="C143" i="5" s="1"/>
  <c r="C153" i="5"/>
  <c r="C159" i="5"/>
  <c r="C76" i="5"/>
  <c r="C171" i="5"/>
  <c r="C172" i="5" s="1"/>
  <c r="C33" i="5"/>
  <c r="C34" i="5"/>
  <c r="C41" i="5"/>
  <c r="C151" i="5"/>
  <c r="C160" i="5"/>
  <c r="C157" i="5"/>
  <c r="C154" i="5"/>
  <c r="C148" i="5"/>
  <c r="C68" i="5"/>
  <c r="C65" i="5"/>
  <c r="C73" i="5"/>
  <c r="C112" i="5"/>
  <c r="C35" i="5"/>
  <c r="C74" i="5"/>
  <c r="C142" i="5"/>
  <c r="B93" i="5"/>
  <c r="C90" i="5" s="1"/>
  <c r="C72" i="5"/>
  <c r="C32" i="5"/>
  <c r="B19" i="5"/>
  <c r="C16" i="5" s="1"/>
  <c r="B135" i="5"/>
  <c r="B61" i="5"/>
  <c r="C57" i="5" s="1"/>
  <c r="B11" i="5"/>
  <c r="C40" i="5"/>
  <c r="C58" i="5" l="1"/>
  <c r="C48" i="5"/>
  <c r="C96" i="5"/>
  <c r="C26" i="5"/>
  <c r="C100" i="5"/>
  <c r="C156" i="5"/>
  <c r="C56" i="5"/>
  <c r="C44" i="5"/>
  <c r="C80" i="5"/>
  <c r="C83" i="5"/>
  <c r="C105" i="5"/>
  <c r="C166" i="5"/>
  <c r="C167" i="5" s="1"/>
  <c r="C140" i="5"/>
  <c r="C124" i="5"/>
  <c r="C120" i="5"/>
  <c r="C138" i="5"/>
  <c r="C113" i="5"/>
  <c r="C114" i="5"/>
  <c r="C99" i="5"/>
  <c r="C59" i="5"/>
  <c r="C144" i="5"/>
  <c r="C50" i="5"/>
  <c r="C25" i="5"/>
  <c r="C64" i="5"/>
  <c r="C104" i="5"/>
  <c r="C141" i="5"/>
  <c r="C60" i="5"/>
  <c r="C139" i="5"/>
  <c r="C98" i="5"/>
  <c r="C28" i="5"/>
  <c r="C27" i="5"/>
  <c r="C122" i="5"/>
  <c r="C115" i="5"/>
  <c r="C107" i="5"/>
  <c r="C121" i="5"/>
  <c r="C9" i="5"/>
  <c r="C6" i="5"/>
  <c r="C10" i="5"/>
  <c r="C7" i="5"/>
  <c r="C162" i="5"/>
  <c r="C89" i="5"/>
  <c r="C8" i="5"/>
  <c r="C88" i="5"/>
  <c r="C133" i="5"/>
  <c r="C130" i="5"/>
  <c r="C134" i="5"/>
  <c r="C131" i="5"/>
  <c r="C132" i="5"/>
  <c r="C17" i="5"/>
  <c r="C14" i="5"/>
  <c r="C18" i="5"/>
  <c r="C15" i="5"/>
  <c r="C145" i="5" l="1"/>
  <c r="C11" i="5"/>
</calcChain>
</file>

<file path=xl/sharedStrings.xml><?xml version="1.0" encoding="utf-8"?>
<sst xmlns="http://schemas.openxmlformats.org/spreadsheetml/2006/main" count="232" uniqueCount="90">
  <si>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</si>
  <si>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</si>
  <si>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</si>
  <si>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</si>
  <si>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</si>
  <si>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</si>
  <si>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</si>
  <si>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</si>
  <si>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</si>
  <si>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</si>
  <si>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</si>
  <si>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</si>
  <si>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</si>
  <si>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</si>
  <si>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</si>
  <si>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</si>
  <si>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</si>
  <si>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</si>
  <si>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</si>
  <si>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</si>
  <si>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</si>
  <si>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</si>
  <si>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</si>
  <si>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</si>
  <si>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</si>
  <si>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</si>
  <si>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</si>
  <si>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</si>
  <si>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</si>
  <si>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</si>
  <si>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</si>
  <si>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</si>
  <si>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</si>
  <si>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</si>
  <si>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</si>
  <si>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</si>
  <si>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</si>
  <si>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</si>
  <si>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</si>
  <si>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</si>
  <si>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</si>
  <si>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</si>
  <si>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</si>
  <si>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</si>
  <si>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</si>
  <si>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10.可接受批評且主動改進之態度</t>
    <phoneticPr fontId="1" type="noConversion"/>
  </si>
  <si>
    <t>二、給予本校的回饋</t>
    <phoneticPr fontId="1" type="noConversion"/>
  </si>
  <si>
    <t>願意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</si>
  <si>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</si>
  <si>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</si>
  <si>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</si>
  <si>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</si>
  <si>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</si>
  <si>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</si>
  <si>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</si>
  <si>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</si>
  <si>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</si>
  <si>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</si>
  <si>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</si>
  <si>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</si>
  <si>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</si>
  <si>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</si>
  <si>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</si>
  <si>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</si>
  <si>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</si>
  <si>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</si>
  <si>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</si>
  <si>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</si>
  <si>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</si>
  <si>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</si>
  <si>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</si>
  <si>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</si>
  <si>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</si>
  <si>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</si>
  <si>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</si>
  <si>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</si>
  <si>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</si>
  <si>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</si>
  <si>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</si>
  <si>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</si>
  <si>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</si>
  <si>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</si>
  <si>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4</t>
  </si>
  <si>
    <t>3</t>
  </si>
  <si>
    <t>1</t>
  </si>
  <si>
    <t>20-2</t>
  </si>
  <si>
    <t>19-1</t>
  </si>
  <si>
    <t>17-4@17-2@17-3@17-6</t>
  </si>
  <si>
    <t>18-7@18-11@18-9@18-6@18-4</t>
  </si>
  <si>
    <t>110學年度雇主滿意調查結果(商經系)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</si>
</sst>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商經系!$C$5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1744"/>
        <c:axId val="407844880"/>
      </c:barChart>
      <c:catAx>
        <c:axId val="4078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4880"/>
        <c:crosses val="autoZero"/>
        <c:auto val="1"/>
        <c:lblAlgn val="ctr"/>
        <c:lblOffset val="100"/>
        <c:noMultiLvlLbl val="0"/>
      </c:catAx>
      <c:valAx>
        <c:axId val="40784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0368"/>
        <c:axId val="407850760"/>
      </c:barChart>
      <c:catAx>
        <c:axId val="4078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760"/>
        <c:crosses val="autoZero"/>
        <c:auto val="1"/>
        <c:lblAlgn val="ctr"/>
        <c:lblOffset val="100"/>
        <c:noMultiLvlLbl val="0"/>
      </c:catAx>
      <c:valAx>
        <c:axId val="40785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2592"/>
        <c:axId val="408588472"/>
      </c:barChart>
      <c:catAx>
        <c:axId val="4085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472"/>
        <c:crosses val="autoZero"/>
        <c:auto val="1"/>
        <c:lblAlgn val="ctr"/>
        <c:lblOffset val="100"/>
        <c:noMultiLvlLbl val="0"/>
      </c:catAx>
      <c:valAx>
        <c:axId val="40858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296"/>
        <c:axId val="408577496"/>
      </c:barChart>
      <c:catAx>
        <c:axId val="4085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496"/>
        <c:crosses val="autoZero"/>
        <c:auto val="1"/>
        <c:lblAlgn val="ctr"/>
        <c:lblOffset val="100"/>
        <c:noMultiLvlLbl val="0"/>
      </c:catAx>
      <c:valAx>
        <c:axId val="40857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7888"/>
        <c:axId val="408582200"/>
      </c:barChart>
      <c:catAx>
        <c:axId val="4085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200"/>
        <c:crosses val="autoZero"/>
        <c:auto val="1"/>
        <c:lblAlgn val="ctr"/>
        <c:lblOffset val="100"/>
        <c:noMultiLvlLbl val="0"/>
      </c:catAx>
      <c:valAx>
        <c:axId val="40858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688"/>
        <c:axId val="408589648"/>
      </c:barChart>
      <c:catAx>
        <c:axId val="40858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648"/>
        <c:crosses val="autoZero"/>
        <c:auto val="1"/>
        <c:lblAlgn val="ctr"/>
        <c:lblOffset val="100"/>
        <c:noMultiLvlLbl val="0"/>
      </c:catAx>
      <c:valAx>
        <c:axId val="40858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8080"/>
        <c:axId val="408583768"/>
      </c:barChart>
      <c:catAx>
        <c:axId val="40858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3768"/>
        <c:crosses val="autoZero"/>
        <c:auto val="1"/>
        <c:lblAlgn val="ctr"/>
        <c:lblOffset val="100"/>
        <c:noMultiLvlLbl val="0"/>
      </c:catAx>
      <c:valAx>
        <c:axId val="40858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商經系!$C$130:$C$134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9456"/>
        <c:axId val="408589256"/>
      </c:barChart>
      <c:catAx>
        <c:axId val="4085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256"/>
        <c:crosses val="autoZero"/>
        <c:auto val="1"/>
        <c:lblAlgn val="ctr"/>
        <c:lblOffset val="100"/>
        <c:noMultiLvlLbl val="0"/>
      </c:catAx>
      <c:valAx>
        <c:axId val="40858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商經系!$C$138:$C$144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5728"/>
        <c:axId val="408584944"/>
      </c:barChart>
      <c:catAx>
        <c:axId val="4085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4944"/>
        <c:crosses val="autoZero"/>
        <c:auto val="1"/>
        <c:lblAlgn val="ctr"/>
        <c:lblOffset val="100"/>
        <c:noMultiLvlLbl val="0"/>
      </c:catAx>
      <c:valAx>
        <c:axId val="4085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商經系!$C$148:$C$161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672"/>
        <c:axId val="408579848"/>
      </c:barChart>
      <c:catAx>
        <c:axId val="40857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848"/>
        <c:crosses val="autoZero"/>
        <c:auto val="1"/>
        <c:lblAlgn val="ctr"/>
        <c:lblOffset val="100"/>
        <c:noMultiLvlLbl val="0"/>
      </c:catAx>
      <c:valAx>
        <c:axId val="40857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商經系!$C$165:$C$166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280"/>
        <c:axId val="408586904"/>
      </c:barChart>
      <c:catAx>
        <c:axId val="40857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6904"/>
        <c:crosses val="autoZero"/>
        <c:auto val="1"/>
        <c:lblAlgn val="ctr"/>
        <c:lblOffset val="100"/>
        <c:noMultiLvlLbl val="0"/>
      </c:catAx>
      <c:valAx>
        <c:axId val="40858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7624"/>
        <c:axId val="407845272"/>
      </c:barChart>
      <c:catAx>
        <c:axId val="40784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272"/>
        <c:crosses val="autoZero"/>
        <c:auto val="1"/>
        <c:lblAlgn val="ctr"/>
        <c:lblOffset val="100"/>
        <c:noMultiLvlLbl val="0"/>
      </c:catAx>
      <c:valAx>
        <c:axId val="40784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商經系!$C$170:$C$171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0632"/>
        <c:axId val="408581416"/>
      </c:barChart>
      <c:catAx>
        <c:axId val="4085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1416"/>
        <c:crosses val="autoZero"/>
        <c:auto val="1"/>
        <c:lblAlgn val="ctr"/>
        <c:lblOffset val="100"/>
        <c:noMultiLvlLbl val="0"/>
      </c:catAx>
      <c:valAx>
        <c:axId val="40858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DE-416E-A79E-C959437F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6576"/>
        <c:axId val="226804616"/>
      </c:barChart>
      <c:catAx>
        <c:axId val="22680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4616"/>
        <c:crosses val="autoZero"/>
        <c:auto val="1"/>
        <c:lblAlgn val="ctr"/>
        <c:lblOffset val="100"/>
        <c:noMultiLvlLbl val="0"/>
      </c:catAx>
      <c:valAx>
        <c:axId val="2268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73-4022-9B06-AFE5982C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5400"/>
        <c:axId val="226809320"/>
      </c:barChart>
      <c:catAx>
        <c:axId val="22680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9320"/>
        <c:crosses val="autoZero"/>
        <c:auto val="1"/>
        <c:lblAlgn val="ctr"/>
        <c:lblOffset val="100"/>
        <c:noMultiLvlLbl val="0"/>
      </c:catAx>
      <c:valAx>
        <c:axId val="22680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03-4F0D-9250-F6C896BEA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6184"/>
        <c:axId val="226808928"/>
      </c:barChart>
      <c:catAx>
        <c:axId val="22680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8928"/>
        <c:crosses val="autoZero"/>
        <c:auto val="1"/>
        <c:lblAlgn val="ctr"/>
        <c:lblOffset val="100"/>
        <c:noMultiLvlLbl val="0"/>
      </c:catAx>
      <c:valAx>
        <c:axId val="2268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B1-48E7-8A1A-71C5F6E9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40096"/>
        <c:axId val="227134608"/>
      </c:barChart>
      <c:catAx>
        <c:axId val="2271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4608"/>
        <c:crosses val="autoZero"/>
        <c:auto val="1"/>
        <c:lblAlgn val="ctr"/>
        <c:lblOffset val="100"/>
        <c:noMultiLvlLbl val="0"/>
      </c:catAx>
      <c:valAx>
        <c:axId val="22713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CD-4036-A8F5-D88DC816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3432"/>
        <c:axId val="227138528"/>
      </c:barChart>
      <c:catAx>
        <c:axId val="22713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8528"/>
        <c:crosses val="autoZero"/>
        <c:auto val="1"/>
        <c:lblAlgn val="ctr"/>
        <c:lblOffset val="100"/>
        <c:noMultiLvlLbl val="0"/>
      </c:catAx>
      <c:valAx>
        <c:axId val="2271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6B-4382-BF23-6366E533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6960"/>
        <c:axId val="227137352"/>
      </c:barChart>
      <c:catAx>
        <c:axId val="2271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7352"/>
        <c:crosses val="autoZero"/>
        <c:auto val="1"/>
        <c:lblAlgn val="ctr"/>
        <c:lblOffset val="100"/>
        <c:noMultiLvlLbl val="0"/>
      </c:catAx>
      <c:valAx>
        <c:axId val="2271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27-4287-B85B-224B613D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5000"/>
        <c:axId val="227135392"/>
      </c:barChart>
      <c:catAx>
        <c:axId val="2271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5392"/>
        <c:crosses val="autoZero"/>
        <c:auto val="1"/>
        <c:lblAlgn val="ctr"/>
        <c:lblOffset val="100"/>
        <c:noMultiLvlLbl val="0"/>
      </c:catAx>
      <c:valAx>
        <c:axId val="2271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18-41ED-BA00-7AB3EA5B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8136"/>
        <c:axId val="227140488"/>
      </c:barChart>
      <c:catAx>
        <c:axId val="22713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40488"/>
        <c:crosses val="autoZero"/>
        <c:auto val="1"/>
        <c:lblAlgn val="ctr"/>
        <c:lblOffset val="100"/>
        <c:noMultiLvlLbl val="0"/>
      </c:catAx>
      <c:valAx>
        <c:axId val="22714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6F-4DE0-8A1A-2B1CCBD0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9312"/>
        <c:axId val="227139704"/>
      </c:barChart>
      <c:catAx>
        <c:axId val="2271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9704"/>
        <c:crosses val="autoZero"/>
        <c:auto val="1"/>
        <c:lblAlgn val="ctr"/>
        <c:lblOffset val="100"/>
        <c:noMultiLvlLbl val="0"/>
      </c:catAx>
      <c:valAx>
        <c:axId val="22713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800"/>
        <c:axId val="407846840"/>
      </c:barChart>
      <c:catAx>
        <c:axId val="4078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6840"/>
        <c:crosses val="autoZero"/>
        <c:auto val="1"/>
        <c:lblAlgn val="ctr"/>
        <c:lblOffset val="100"/>
        <c:noMultiLvlLbl val="0"/>
      </c:catAx>
      <c:valAx>
        <c:axId val="4078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99-4F90-98EC-CA52AE831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4216"/>
        <c:axId val="227378680"/>
      </c:barChart>
      <c:catAx>
        <c:axId val="22713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8680"/>
        <c:crosses val="autoZero"/>
        <c:auto val="1"/>
        <c:lblAlgn val="ctr"/>
        <c:lblOffset val="100"/>
        <c:noMultiLvlLbl val="0"/>
      </c:catAx>
      <c:valAx>
        <c:axId val="22737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43-4D6D-BDAE-0BE322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5544"/>
        <c:axId val="227379072"/>
      </c:barChart>
      <c:catAx>
        <c:axId val="22737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072"/>
        <c:crosses val="autoZero"/>
        <c:auto val="1"/>
        <c:lblAlgn val="ctr"/>
        <c:lblOffset val="100"/>
        <c:noMultiLvlLbl val="0"/>
      </c:catAx>
      <c:valAx>
        <c:axId val="2273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7A-4FFD-9F85-A0797091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9464"/>
        <c:axId val="227379856"/>
      </c:barChart>
      <c:catAx>
        <c:axId val="2273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856"/>
        <c:crosses val="autoZero"/>
        <c:auto val="1"/>
        <c:lblAlgn val="ctr"/>
        <c:lblOffset val="100"/>
        <c:noMultiLvlLbl val="0"/>
      </c:catAx>
      <c:valAx>
        <c:axId val="22737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48-4396-9437-B62230FB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7504"/>
        <c:axId val="227375152"/>
      </c:barChart>
      <c:catAx>
        <c:axId val="22737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152"/>
        <c:crosses val="autoZero"/>
        <c:auto val="1"/>
        <c:lblAlgn val="ctr"/>
        <c:lblOffset val="100"/>
        <c:noMultiLvlLbl val="0"/>
      </c:catAx>
      <c:valAx>
        <c:axId val="22737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12-4903-9C94-E25E4B77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2600"/>
        <c:axId val="227380248"/>
      </c:barChart>
      <c:catAx>
        <c:axId val="22738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0248"/>
        <c:crosses val="autoZero"/>
        <c:auto val="1"/>
        <c:lblAlgn val="ctr"/>
        <c:lblOffset val="100"/>
        <c:noMultiLvlLbl val="0"/>
      </c:catAx>
      <c:valAx>
        <c:axId val="22738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6-478C-8F5C-AE46CC95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5936"/>
        <c:axId val="227381816"/>
      </c:barChart>
      <c:catAx>
        <c:axId val="2273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816"/>
        <c:crosses val="autoZero"/>
        <c:auto val="1"/>
        <c:lblAlgn val="ctr"/>
        <c:lblOffset val="100"/>
        <c:noMultiLvlLbl val="0"/>
      </c:catAx>
      <c:valAx>
        <c:axId val="22738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48-48B7-8E27-CF9A9CA4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6720"/>
        <c:axId val="227377112"/>
      </c:barChart>
      <c:catAx>
        <c:axId val="22737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112"/>
        <c:crosses val="autoZero"/>
        <c:auto val="1"/>
        <c:lblAlgn val="ctr"/>
        <c:lblOffset val="100"/>
        <c:noMultiLvlLbl val="0"/>
      </c:catAx>
      <c:valAx>
        <c:axId val="22737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Lit>
              <c:formatCode>General</c:formatCode>
              <c:ptCount val="7"/>
              <c:pt idx="0">
                <c:v>0.1111111111111111</c:v>
              </c:pt>
              <c:pt idx="1">
                <c:v>0.22222222222222221</c:v>
              </c:pt>
              <c:pt idx="2">
                <c:v>0.33333333333333331</c:v>
              </c:pt>
              <c:pt idx="3">
                <c:v>0.1111111111111111</c:v>
              </c:pt>
              <c:pt idx="4">
                <c:v>0.1111111111111111</c:v>
              </c:pt>
              <c:pt idx="5">
                <c:v>0.1111111111111111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6B-434D-B9D9-6AAD674A8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78424"/>
        <c:axId val="406581952"/>
      </c:barChart>
      <c:catAx>
        <c:axId val="40657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1952"/>
        <c:crosses val="autoZero"/>
        <c:auto val="1"/>
        <c:lblAlgn val="ctr"/>
        <c:lblOffset val="100"/>
        <c:noMultiLvlLbl val="0"/>
      </c:catAx>
      <c:valAx>
        <c:axId val="406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6.6666666666666666E-2</c:v>
              </c:pt>
              <c:pt idx="2">
                <c:v>6.6666666666666666E-2</c:v>
              </c:pt>
              <c:pt idx="3">
                <c:v>0.13333333333333333</c:v>
              </c:pt>
              <c:pt idx="4">
                <c:v>6.6666666666666666E-2</c:v>
              </c:pt>
              <c:pt idx="5">
                <c:v>0.2</c:v>
              </c:pt>
              <c:pt idx="6">
                <c:v>0.2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0.2</c:v>
              </c:pt>
              <c:pt idx="11">
                <c:v>6.6666666666666666E-2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AE-4F20-A3AD-37D7263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78816"/>
        <c:axId val="406579600"/>
      </c:barChart>
      <c:catAx>
        <c:axId val="4065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9600"/>
        <c:crosses val="autoZero"/>
        <c:auto val="1"/>
        <c:lblAlgn val="ctr"/>
        <c:lblOffset val="100"/>
        <c:noMultiLvlLbl val="0"/>
      </c:catAx>
      <c:valAx>
        <c:axId val="4065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Lit>
              <c:formatCode>General</c:formatCode>
              <c:ptCount val="2"/>
              <c:pt idx="0">
                <c:v>0.33333333333333331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2D83-45F6-B25A-DC555CBB4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80776"/>
        <c:axId val="406581560"/>
      </c:barChart>
      <c:catAx>
        <c:axId val="40658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1560"/>
        <c:crosses val="autoZero"/>
        <c:auto val="1"/>
        <c:lblAlgn val="ctr"/>
        <c:lblOffset val="100"/>
        <c:noMultiLvlLbl val="0"/>
      </c:catAx>
      <c:valAx>
        <c:axId val="4065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0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016"/>
        <c:axId val="407842528"/>
      </c:barChart>
      <c:catAx>
        <c:axId val="40784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2528"/>
        <c:crosses val="autoZero"/>
        <c:auto val="1"/>
        <c:lblAlgn val="ctr"/>
        <c:lblOffset val="100"/>
        <c:noMultiLvlLbl val="0"/>
      </c:catAx>
      <c:valAx>
        <c:axId val="4078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Lit>
              <c:formatCode>General</c:formatCode>
              <c:ptCount val="2"/>
              <c:pt idx="0">
                <c:v>0.33333333333333331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DD02-4ADD-B76B-313480FB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82736"/>
        <c:axId val="406579208"/>
      </c:barChart>
      <c:catAx>
        <c:axId val="4065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9208"/>
        <c:crosses val="autoZero"/>
        <c:auto val="1"/>
        <c:lblAlgn val="ctr"/>
        <c:lblOffset val="100"/>
        <c:noMultiLvlLbl val="0"/>
      </c:catAx>
      <c:valAx>
        <c:axId val="4065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2E-4C6B-B04C-33348292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F70-854F-324B8C62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77-4571-A1AD-95E94C56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7B-4D51-BD0D-E6D0398BD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82-40B1-9BE6-B163C3CA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02-4CBA-B16F-6AC449302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C5-4608-8A6F-48A39377C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AF-492A-98F0-F6657ECB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F3-420F-B38A-E88153347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040"/>
        <c:axId val="407845664"/>
      </c:barChart>
      <c:catAx>
        <c:axId val="4078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664"/>
        <c:crosses val="autoZero"/>
        <c:auto val="1"/>
        <c:lblAlgn val="ctr"/>
        <c:lblOffset val="100"/>
        <c:noMultiLvlLbl val="0"/>
      </c:catAx>
      <c:valAx>
        <c:axId val="4078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2D-4603-A8D6-3BE70CBF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B0-4D0D-8D3E-182F82ED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25-4A0A-B229-A5DF48E6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52-45CE-B607-F771C952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6-4BF0-9212-D2287BEC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DB-4361-8174-B78326C5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D6-4538-AC44-CE1FB846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00-4A71-A177-62CF4065B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8.3333333333333329E-2</c:v>
              </c:pt>
              <c:pt idx="2">
                <c:v>0</c:v>
              </c:pt>
              <c:pt idx="3">
                <c:v>0.16666666666666666</c:v>
              </c:pt>
              <c:pt idx="4">
                <c:v>0</c:v>
              </c:pt>
              <c:pt idx="5">
                <c:v>0</c:v>
              </c:pt>
              <c:pt idx="6">
                <c:v>0.16666666666666666</c:v>
              </c:pt>
              <c:pt idx="7">
                <c:v>0.16666666666666666</c:v>
              </c:pt>
              <c:pt idx="8">
                <c:v>0</c:v>
              </c:pt>
              <c:pt idx="9">
                <c:v>0</c:v>
              </c:pt>
              <c:pt idx="10">
                <c:v>0.25</c:v>
              </c:pt>
              <c:pt idx="11">
                <c:v>0</c:v>
              </c:pt>
              <c:pt idx="12">
                <c:v>0.16666666666666666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7C-46C4-B129-65F70F430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76-4976-B79C-735BC74B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9784"/>
        <c:axId val="407840960"/>
      </c:barChart>
      <c:catAx>
        <c:axId val="40783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960"/>
        <c:crosses val="autoZero"/>
        <c:auto val="1"/>
        <c:lblAlgn val="ctr"/>
        <c:lblOffset val="100"/>
        <c:noMultiLvlLbl val="0"/>
      </c:catAx>
      <c:valAx>
        <c:axId val="4078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B7-45F1-AEB9-F7C378B74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7C7-9B12-AFAF8D82D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8-4344-824F-934E21D3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3-4B2D-96B9-CC85567E0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2-4529-B694-88FC413E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0-47AB-9057-2C535BCB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AA3-8994-1443EFD0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商經系!$C$48:$C$52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6-4923-8F39-58378270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B2C-B376-1E048524E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3-408F-8CE9-D9223E5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商經系!$C$48:$C$52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432"/>
        <c:axId val="407840176"/>
      </c:barChart>
      <c:catAx>
        <c:axId val="4078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176"/>
        <c:crosses val="autoZero"/>
        <c:auto val="1"/>
        <c:lblAlgn val="ctr"/>
        <c:lblOffset val="100"/>
        <c:noMultiLvlLbl val="0"/>
      </c:catAx>
      <c:valAx>
        <c:axId val="4078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9-4FE9-B408-5E6EB3A0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6-46C0-895E-B36739CFB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B-41FF-90AF-E3C285EF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5-40D4-B2E0-179E4B86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6-46D1-9DB7-884B0444C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A-4FC9-B18F-20FEF187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Ref>
              <c:f>商經系!$C$130:$C$134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8DE-91ED-5DDAD042A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Ref>
              <c:f>商經系!$C$138:$C$144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E-4327-8379-697E75008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Ref>
              <c:f>商經系!$C$148:$C$161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F11-8E10-1F0B0912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Ref>
              <c:f>商經系!$C$165:$C$166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0-46DB-A361-352D4851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2328"/>
        <c:axId val="407851152"/>
      </c:barChart>
      <c:catAx>
        <c:axId val="4078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1152"/>
        <c:crosses val="autoZero"/>
        <c:auto val="1"/>
        <c:lblAlgn val="ctr"/>
        <c:lblOffset val="100"/>
        <c:noMultiLvlLbl val="0"/>
      </c:catAx>
      <c:valAx>
        <c:axId val="40785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Ref>
              <c:f>商經系!$C$170:$C$171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1-4EED-B45C-4539727B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9584"/>
        <c:axId val="407852720"/>
      </c:barChart>
      <c:catAx>
        <c:axId val="40784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720"/>
        <c:crosses val="autoZero"/>
        <c:auto val="1"/>
        <c:lblAlgn val="ctr"/>
        <c:lblOffset val="100"/>
        <c:noMultiLvlLbl val="0"/>
      </c:catAx>
      <c:valAx>
        <c:axId val="40785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42" name="圖表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43" name="圖表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4" name="圖表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45" name="圖表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46" name="圖表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47" name="圖表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48" name="圖表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49" name="圖表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50" name="圖表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51" name="圖表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52" name="圖表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53" name="圖表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54" name="圖表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55" name="圖表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56" name="圖表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57" name="圖表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58" name="圖表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59" name="圖表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60" name="圖表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61" name="圖表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62" name="圖表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63" name="圖表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64" name="圖表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65" name="圖表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6" name="圖表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7" name="圖表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68" name="圖表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69" name="圖表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70" name="圖表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71" name="圖表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72" name="圖表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73" name="圖表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74" name="圖表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75" name="圖表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76" name="圖表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77" name="圖表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78" name="圖表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79" name="圖表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80" name="圖表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81" name="圖表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9" bestFit="1" customWidth="1"/>
    <col min="4" max="4" width="7.5" style="1" bestFit="1" customWidth="1"/>
    <col min="5" max="13" width="9" style="1"/>
    <col min="14" max="16" width="9" style="1" customWidth="1"/>
    <col min="17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5" t="s">
        <v>89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12" t="s">
        <v>38</v>
      </c>
    </row>
    <row r="5" spans="1:44" x14ac:dyDescent="0.25">
      <c r="A5" s="3" t="s">
        <v>21</v>
      </c>
      <c r="B5" s="2" t="s">
        <v>58</v>
      </c>
      <c r="C5" s="7" t="s">
        <v>39</v>
      </c>
      <c r="N5"/>
      <c r="O5"/>
      <c r="P5"/>
      <c r="Q5" t="s">
        <v>61</v>
      </c>
      <c r="R5" t="s">
        <v>62</v>
      </c>
      <c r="S5" t="s">
        <v>63</v>
      </c>
      <c r="T5" t="s">
        <v>64</v>
      </c>
      <c r="U5" t="s">
        <v>65</v>
      </c>
      <c r="V5" t="s">
        <v>66</v>
      </c>
      <c r="W5" t="s">
        <v>67</v>
      </c>
      <c r="X5" t="s">
        <v>68</v>
      </c>
      <c r="Y5" t="s">
        <v>69</v>
      </c>
      <c r="Z5" t="s">
        <v>70</v>
      </c>
      <c r="AA5" t="s">
        <v>71</v>
      </c>
      <c r="AB5" t="s">
        <v>72</v>
      </c>
      <c r="AC5" t="s">
        <v>73</v>
      </c>
      <c r="AD5" t="s">
        <v>74</v>
      </c>
      <c r="AE5" t="s">
        <v>75</v>
      </c>
      <c r="AF5" t="s">
        <v>76</v>
      </c>
      <c r="AG5" t="s">
        <v>77</v>
      </c>
      <c r="AH5" t="s">
        <v>78</v>
      </c>
      <c r="AI5" t="s">
        <v>79</v>
      </c>
      <c r="AJ5" t="s">
        <v>80</v>
      </c>
      <c r="AK5" t="s">
        <v>81</v>
      </c>
      <c r="AL5"/>
      <c r="AM5"/>
      <c r="AN5"/>
      <c r="AO5"/>
      <c r="AP5"/>
      <c r="AQ5"/>
      <c r="AR5"/>
    </row>
    <row r="6" spans="1:44" x14ac:dyDescent="0.25">
      <c r="A6" s="2" t="s">
        <v>40</v>
      </c>
      <c r="B6" s="2">
        <f>COUNTIF(Q:Q,5)</f>
        <v>0</v>
      </c>
      <c r="C6" s="7">
        <f>B6/B11</f>
        <v>0</v>
      </c>
      <c r="N6"/>
      <c r="O6"/>
      <c r="P6"/>
      <c r="Q6" t="s">
        <v>82</v>
      </c>
      <c r="R6" t="s">
        <v>82</v>
      </c>
      <c r="S6"/>
      <c r="T6" t="s">
        <v>82</v>
      </c>
      <c r="U6" t="s">
        <v>82</v>
      </c>
      <c r="V6" t="s">
        <v>82</v>
      </c>
      <c r="W6" t="s">
        <v>82</v>
      </c>
      <c r="X6" t="s">
        <v>82</v>
      </c>
      <c r="Y6" t="s">
        <v>82</v>
      </c>
      <c r="Z6" t="s">
        <v>82</v>
      </c>
      <c r="AA6" t="s">
        <v>82</v>
      </c>
      <c r="AB6" t="s">
        <v>82</v>
      </c>
      <c r="AC6" t="s">
        <v>82</v>
      </c>
      <c r="AD6" t="s">
        <v>82</v>
      </c>
      <c r="AE6" t="s">
        <v>82</v>
      </c>
      <c r="AF6" t="s">
        <v>83</v>
      </c>
      <c r="AG6" t="s">
        <v>84</v>
      </c>
      <c r="AH6" t="s">
        <v>87</v>
      </c>
      <c r="AI6" t="s">
        <v>88</v>
      </c>
      <c r="AJ6" t="s">
        <v>86</v>
      </c>
      <c r="AK6" t="s">
        <v>85</v>
      </c>
      <c r="AL6"/>
      <c r="AM6"/>
      <c r="AN6"/>
      <c r="AO6"/>
      <c r="AP6"/>
      <c r="AQ6"/>
      <c r="AR6"/>
    </row>
    <row r="7" spans="1:44" x14ac:dyDescent="0.25">
      <c r="A7" s="2" t="s">
        <v>41</v>
      </c>
      <c r="B7" s="2">
        <f>COUNTIF(Q:Q,4)</f>
        <v>1</v>
      </c>
      <c r="C7" s="7">
        <f>B7/B11</f>
        <v>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x14ac:dyDescent="0.25">
      <c r="A8" s="2" t="s">
        <v>42</v>
      </c>
      <c r="B8" s="2">
        <f>COUNTIF(Q:Q,3)</f>
        <v>0</v>
      </c>
      <c r="C8" s="7">
        <f>B8/B11</f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x14ac:dyDescent="0.25">
      <c r="A9" s="2" t="s">
        <v>43</v>
      </c>
      <c r="B9" s="2">
        <f>COUNTIF(Q:Q,2)</f>
        <v>0</v>
      </c>
      <c r="C9" s="7">
        <f>B9/B11</f>
        <v>0</v>
      </c>
      <c r="N9"/>
      <c r="O9"/>
      <c r="P9"/>
      <c r="AN9"/>
      <c r="AO9"/>
      <c r="AP9"/>
      <c r="AQ9"/>
      <c r="AR9"/>
    </row>
    <row r="10" spans="1:44" x14ac:dyDescent="0.25">
      <c r="A10" s="2" t="s">
        <v>44</v>
      </c>
      <c r="B10" s="2">
        <f>COUNTIF(Q:Q,1)</f>
        <v>0</v>
      </c>
      <c r="C10" s="7">
        <f>B10/B11</f>
        <v>0</v>
      </c>
      <c r="N10"/>
      <c r="O10"/>
      <c r="P10"/>
      <c r="AN10"/>
      <c r="AO10"/>
      <c r="AP10"/>
      <c r="AQ10"/>
      <c r="AR10"/>
    </row>
    <row r="11" spans="1:44" x14ac:dyDescent="0.25">
      <c r="A11" s="6" t="s">
        <v>57</v>
      </c>
      <c r="B11" s="6">
        <f>SUM(B6:B10)</f>
        <v>1</v>
      </c>
      <c r="C11" s="8">
        <f>SUM(C6:C10)</f>
        <v>1</v>
      </c>
      <c r="D11" s="4"/>
      <c r="N11"/>
      <c r="O11"/>
      <c r="P11"/>
      <c r="AN11"/>
      <c r="AO11"/>
      <c r="AP11"/>
      <c r="AQ11"/>
      <c r="AR11"/>
    </row>
    <row r="12" spans="1:44" x14ac:dyDescent="0.25">
      <c r="B12" s="4">
        <v>0</v>
      </c>
      <c r="C12" s="10"/>
      <c r="D12" s="4"/>
      <c r="N12"/>
      <c r="O12"/>
      <c r="P12"/>
      <c r="AN12"/>
      <c r="AO12"/>
      <c r="AP12"/>
      <c r="AQ12"/>
      <c r="AR12"/>
    </row>
    <row r="13" spans="1:44" x14ac:dyDescent="0.25">
      <c r="A13" s="3" t="s">
        <v>22</v>
      </c>
      <c r="B13" s="2" t="s">
        <v>58</v>
      </c>
      <c r="C13" s="7" t="s">
        <v>39</v>
      </c>
      <c r="N13"/>
      <c r="O13"/>
      <c r="P13"/>
      <c r="AN13"/>
      <c r="AO13"/>
      <c r="AP13"/>
      <c r="AQ13"/>
      <c r="AR13"/>
    </row>
    <row r="14" spans="1:44" x14ac:dyDescent="0.25">
      <c r="A14" s="2" t="s">
        <v>40</v>
      </c>
      <c r="B14" s="2">
        <f>COUNTIF(R:R,5)</f>
        <v>0</v>
      </c>
      <c r="C14" s="7">
        <f>B14/B19</f>
        <v>0</v>
      </c>
      <c r="N14"/>
      <c r="O14"/>
      <c r="P14"/>
      <c r="AN14"/>
      <c r="AO14"/>
      <c r="AP14"/>
      <c r="AQ14"/>
      <c r="AR14"/>
    </row>
    <row r="15" spans="1:44" x14ac:dyDescent="0.25">
      <c r="A15" s="2" t="s">
        <v>41</v>
      </c>
      <c r="B15" s="2">
        <f>COUNTIF(R:R,4)</f>
        <v>1</v>
      </c>
      <c r="C15" s="7">
        <f>B15/B19</f>
        <v>1</v>
      </c>
      <c r="N15"/>
      <c r="O15"/>
      <c r="P15"/>
      <c r="AN15"/>
      <c r="AO15"/>
      <c r="AP15"/>
      <c r="AQ15"/>
      <c r="AR15"/>
    </row>
    <row r="16" spans="1:44" x14ac:dyDescent="0.25">
      <c r="A16" s="2" t="s">
        <v>42</v>
      </c>
      <c r="B16" s="2">
        <f>COUNTIF(R:R,3)</f>
        <v>0</v>
      </c>
      <c r="C16" s="7">
        <f>B16/B19</f>
        <v>0</v>
      </c>
      <c r="N16"/>
      <c r="O16"/>
      <c r="P16"/>
      <c r="AN16"/>
      <c r="AO16"/>
      <c r="AP16"/>
      <c r="AQ16"/>
      <c r="AR16"/>
    </row>
    <row r="17" spans="1:14" x14ac:dyDescent="0.25">
      <c r="A17" s="2" t="s">
        <v>43</v>
      </c>
      <c r="B17" s="2">
        <f>COUNTIF(R:R,2)</f>
        <v>0</v>
      </c>
      <c r="C17" s="7">
        <f>B17/B19</f>
        <v>0</v>
      </c>
    </row>
    <row r="18" spans="1:14" x14ac:dyDescent="0.25">
      <c r="A18" s="2" t="s">
        <v>44</v>
      </c>
      <c r="B18" s="2">
        <f>COUNTIF(R:R,1)</f>
        <v>0</v>
      </c>
      <c r="C18" s="7">
        <f>B18/B19</f>
        <v>0</v>
      </c>
      <c r="D18" s="4"/>
    </row>
    <row r="19" spans="1:14" x14ac:dyDescent="0.25">
      <c r="A19" s="6" t="s">
        <v>57</v>
      </c>
      <c r="B19" s="6">
        <f>SUM(B14:B18)</f>
        <v>1</v>
      </c>
      <c r="C19" s="8">
        <v>1</v>
      </c>
    </row>
    <row r="20" spans="1:14" x14ac:dyDescent="0.25">
      <c r="B20" s="1">
        <v>0</v>
      </c>
    </row>
    <row r="21" spans="1:14" x14ac:dyDescent="0.25">
      <c r="A21" s="12" t="s">
        <v>0</v>
      </c>
      <c r="B21" s="1">
        <v>0</v>
      </c>
      <c r="N21" s="14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58</v>
      </c>
      <c r="C23" s="7" t="s">
        <v>39</v>
      </c>
      <c r="D23" s="4"/>
    </row>
    <row r="24" spans="1:14" x14ac:dyDescent="0.25">
      <c r="A24" s="2" t="s">
        <v>40</v>
      </c>
      <c r="B24" s="2">
        <f>COUNTIF(T:T,5)</f>
        <v>0</v>
      </c>
      <c r="C24" s="7">
        <f>B24/B29</f>
        <v>0</v>
      </c>
      <c r="D24" s="4"/>
    </row>
    <row r="25" spans="1:14" x14ac:dyDescent="0.25">
      <c r="A25" s="2" t="s">
        <v>41</v>
      </c>
      <c r="B25" s="2">
        <f>COUNTIF(T:T,4)</f>
        <v>1</v>
      </c>
      <c r="C25" s="7">
        <f>B25/B29</f>
        <v>1</v>
      </c>
      <c r="D25" s="4"/>
    </row>
    <row r="26" spans="1:14" x14ac:dyDescent="0.25">
      <c r="A26" s="2" t="s">
        <v>42</v>
      </c>
      <c r="B26" s="2">
        <f>COUNTIF(T:T,3)</f>
        <v>0</v>
      </c>
      <c r="C26" s="7">
        <f>B26/B29</f>
        <v>0</v>
      </c>
      <c r="D26" s="4"/>
    </row>
    <row r="27" spans="1:14" x14ac:dyDescent="0.25">
      <c r="A27" s="2" t="s">
        <v>43</v>
      </c>
      <c r="B27" s="2">
        <f>COUNTIF(T:T,2)</f>
        <v>0</v>
      </c>
      <c r="C27" s="7">
        <f>B27/B29</f>
        <v>0</v>
      </c>
    </row>
    <row r="28" spans="1:14" x14ac:dyDescent="0.25">
      <c r="A28" s="2" t="s">
        <v>44</v>
      </c>
      <c r="B28" s="2">
        <f>COUNTIF(T:T,1)</f>
        <v>0</v>
      </c>
      <c r="C28" s="7">
        <f>B28/B29</f>
        <v>0</v>
      </c>
    </row>
    <row r="29" spans="1:14" x14ac:dyDescent="0.25">
      <c r="A29" s="6" t="s">
        <v>57</v>
      </c>
      <c r="B29" s="6">
        <f>SUM(B24:B28)</f>
        <v>1</v>
      </c>
      <c r="C29" s="8">
        <v>1</v>
      </c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58</v>
      </c>
      <c r="C31" s="7" t="s">
        <v>39</v>
      </c>
    </row>
    <row r="32" spans="1:14" x14ac:dyDescent="0.25">
      <c r="A32" s="2" t="s">
        <v>40</v>
      </c>
      <c r="B32" s="2">
        <f>COUNTIF(U:U,5)</f>
        <v>0</v>
      </c>
      <c r="C32" s="7">
        <f>B32/B37</f>
        <v>0</v>
      </c>
    </row>
    <row r="33" spans="1:4" x14ac:dyDescent="0.25">
      <c r="A33" s="2" t="s">
        <v>41</v>
      </c>
      <c r="B33" s="2">
        <f>COUNTIF(U:U,4)</f>
        <v>1</v>
      </c>
      <c r="C33" s="7">
        <f>B33/B37</f>
        <v>1</v>
      </c>
    </row>
    <row r="34" spans="1:4" x14ac:dyDescent="0.25">
      <c r="A34" s="2" t="s">
        <v>42</v>
      </c>
      <c r="B34" s="2">
        <f>COUNTIF(U:U,3)</f>
        <v>0</v>
      </c>
      <c r="C34" s="7">
        <f>B34/B37</f>
        <v>0</v>
      </c>
    </row>
    <row r="35" spans="1:4" x14ac:dyDescent="0.25">
      <c r="A35" s="2" t="s">
        <v>43</v>
      </c>
      <c r="B35" s="2">
        <f>COUNTIF(U:U,2)</f>
        <v>0</v>
      </c>
      <c r="C35" s="7">
        <f>B35/B37</f>
        <v>0</v>
      </c>
    </row>
    <row r="36" spans="1:4" x14ac:dyDescent="0.25">
      <c r="A36" s="2" t="s">
        <v>44</v>
      </c>
      <c r="B36" s="2">
        <f>COUNTIF(U:U,1)</f>
        <v>0</v>
      </c>
      <c r="C36" s="7">
        <f>B36/B37</f>
        <v>0</v>
      </c>
      <c r="D36" s="4"/>
    </row>
    <row r="37" spans="1:4" x14ac:dyDescent="0.25">
      <c r="A37" s="6" t="s">
        <v>57</v>
      </c>
      <c r="B37" s="6">
        <f>SUM(B32:B36)</f>
        <v>1</v>
      </c>
      <c r="C37" s="8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58</v>
      </c>
      <c r="C39" s="7" t="s">
        <v>39</v>
      </c>
    </row>
    <row r="40" spans="1:4" x14ac:dyDescent="0.25">
      <c r="A40" s="2" t="s">
        <v>40</v>
      </c>
      <c r="B40" s="2">
        <f>COUNTIF(V:V,5)</f>
        <v>0</v>
      </c>
      <c r="C40" s="7">
        <f>B40/B45</f>
        <v>0</v>
      </c>
    </row>
    <row r="41" spans="1:4" x14ac:dyDescent="0.25">
      <c r="A41" s="2" t="s">
        <v>41</v>
      </c>
      <c r="B41" s="2">
        <f>COUNTIF(V:V,4)</f>
        <v>1</v>
      </c>
      <c r="C41" s="7">
        <f>B41/B45</f>
        <v>1</v>
      </c>
    </row>
    <row r="42" spans="1:4" x14ac:dyDescent="0.25">
      <c r="A42" s="2" t="s">
        <v>42</v>
      </c>
      <c r="B42" s="2">
        <f>COUNTIF(V:V,3)</f>
        <v>0</v>
      </c>
      <c r="C42" s="7">
        <f>B42/B45</f>
        <v>0</v>
      </c>
    </row>
    <row r="43" spans="1:4" x14ac:dyDescent="0.25">
      <c r="A43" s="2" t="s">
        <v>43</v>
      </c>
      <c r="B43" s="2">
        <f>COUNTIF(V:V,2)</f>
        <v>0</v>
      </c>
      <c r="C43" s="7">
        <f>B43/B45</f>
        <v>0</v>
      </c>
    </row>
    <row r="44" spans="1:4" x14ac:dyDescent="0.25">
      <c r="A44" s="2" t="s">
        <v>44</v>
      </c>
      <c r="B44" s="2">
        <f>COUNTIF(V:V,1)</f>
        <v>0</v>
      </c>
      <c r="C44" s="7">
        <f>B44/B45</f>
        <v>0</v>
      </c>
      <c r="D44" s="4"/>
    </row>
    <row r="45" spans="1:4" x14ac:dyDescent="0.25">
      <c r="A45" s="6" t="s">
        <v>57</v>
      </c>
      <c r="B45" s="6">
        <f>SUM(B40:B44)</f>
        <v>1</v>
      </c>
      <c r="C45" s="8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58</v>
      </c>
      <c r="C47" s="7" t="s">
        <v>39</v>
      </c>
    </row>
    <row r="48" spans="1:4" x14ac:dyDescent="0.25">
      <c r="A48" s="2" t="s">
        <v>40</v>
      </c>
      <c r="B48" s="2">
        <f>COUNTIF(W:W,5)</f>
        <v>0</v>
      </c>
      <c r="C48" s="7">
        <f>B48/B53</f>
        <v>0</v>
      </c>
    </row>
    <row r="49" spans="1:13" x14ac:dyDescent="0.25">
      <c r="A49" s="2" t="s">
        <v>41</v>
      </c>
      <c r="B49" s="2">
        <f>COUNTIF(W:W,4)</f>
        <v>1</v>
      </c>
      <c r="C49" s="7">
        <f>B49/B53</f>
        <v>1</v>
      </c>
    </row>
    <row r="50" spans="1:13" x14ac:dyDescent="0.25">
      <c r="A50" s="2" t="s">
        <v>42</v>
      </c>
      <c r="B50" s="2">
        <f>COUNTIF(W:W,3)</f>
        <v>0</v>
      </c>
      <c r="C50" s="7">
        <f>B50/B53</f>
        <v>0</v>
      </c>
    </row>
    <row r="51" spans="1:13" x14ac:dyDescent="0.25">
      <c r="A51" s="2" t="s">
        <v>43</v>
      </c>
      <c r="B51" s="2">
        <f>COUNTIF(W:W,2)</f>
        <v>0</v>
      </c>
      <c r="C51" s="7"/>
    </row>
    <row r="52" spans="1:13" x14ac:dyDescent="0.25">
      <c r="A52" s="2" t="s">
        <v>44</v>
      </c>
      <c r="B52" s="2">
        <f>COUNTIF(W:W,1)</f>
        <v>0</v>
      </c>
      <c r="C52" s="7"/>
      <c r="D52" s="4"/>
    </row>
    <row r="53" spans="1:13" x14ac:dyDescent="0.25">
      <c r="A53" s="6" t="s">
        <v>57</v>
      </c>
      <c r="B53" s="6">
        <f>SUM(B48:B52)</f>
        <v>1</v>
      </c>
      <c r="C53" s="8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58</v>
      </c>
      <c r="C55" s="7" t="s">
        <v>39</v>
      </c>
    </row>
    <row r="56" spans="1:13" x14ac:dyDescent="0.25">
      <c r="A56" s="2" t="s">
        <v>40</v>
      </c>
      <c r="B56" s="2">
        <f>COUNTIF(X:X,5)</f>
        <v>0</v>
      </c>
      <c r="C56" s="7">
        <f>B56/B61</f>
        <v>0</v>
      </c>
    </row>
    <row r="57" spans="1:13" x14ac:dyDescent="0.25">
      <c r="A57" s="2" t="s">
        <v>41</v>
      </c>
      <c r="B57" s="2">
        <f>COUNTIF(X:X,4)</f>
        <v>1</v>
      </c>
      <c r="C57" s="7">
        <f>B57/B61</f>
        <v>1</v>
      </c>
    </row>
    <row r="58" spans="1:13" x14ac:dyDescent="0.25">
      <c r="A58" s="2" t="s">
        <v>42</v>
      </c>
      <c r="B58" s="2">
        <f>COUNTIF(X:X,3)</f>
        <v>0</v>
      </c>
      <c r="C58" s="7">
        <f>B58/B61</f>
        <v>0</v>
      </c>
    </row>
    <row r="59" spans="1:13" x14ac:dyDescent="0.25">
      <c r="A59" s="2" t="s">
        <v>43</v>
      </c>
      <c r="B59" s="2">
        <f>COUNTIF(X:X,2)</f>
        <v>0</v>
      </c>
      <c r="C59" s="7">
        <f>B59/B61</f>
        <v>0</v>
      </c>
    </row>
    <row r="60" spans="1:13" x14ac:dyDescent="0.25">
      <c r="A60" s="2" t="s">
        <v>44</v>
      </c>
      <c r="B60" s="2">
        <f>COUNTIF(X:X,1)</f>
        <v>0</v>
      </c>
      <c r="C60" s="7">
        <f>B60/B61</f>
        <v>0</v>
      </c>
      <c r="D60" s="4"/>
    </row>
    <row r="61" spans="1:13" x14ac:dyDescent="0.25">
      <c r="A61" s="6" t="s">
        <v>57</v>
      </c>
      <c r="B61" s="6">
        <f>SUM(B56:B60)</f>
        <v>1</v>
      </c>
      <c r="C61" s="8">
        <v>1</v>
      </c>
    </row>
    <row r="62" spans="1:13" x14ac:dyDescent="0.25">
      <c r="B62" s="1">
        <v>0</v>
      </c>
      <c r="M62" s="1" t="s">
        <v>59</v>
      </c>
    </row>
    <row r="63" spans="1:13" x14ac:dyDescent="0.25">
      <c r="A63" s="3" t="s">
        <v>29</v>
      </c>
      <c r="B63" s="2" t="s">
        <v>58</v>
      </c>
      <c r="C63" s="7" t="s">
        <v>39</v>
      </c>
    </row>
    <row r="64" spans="1:13" x14ac:dyDescent="0.25">
      <c r="A64" s="2" t="s">
        <v>40</v>
      </c>
      <c r="B64" s="2">
        <f>COUNTIF(Y:Y,5)</f>
        <v>0</v>
      </c>
      <c r="C64" s="7">
        <f>B64/B69</f>
        <v>0</v>
      </c>
    </row>
    <row r="65" spans="1:4" x14ac:dyDescent="0.25">
      <c r="A65" s="2" t="s">
        <v>41</v>
      </c>
      <c r="B65" s="2">
        <f>COUNTIF(Y:Y,4)</f>
        <v>1</v>
      </c>
      <c r="C65" s="7">
        <f>B65/B69</f>
        <v>1</v>
      </c>
    </row>
    <row r="66" spans="1:4" x14ac:dyDescent="0.25">
      <c r="A66" s="2" t="s">
        <v>42</v>
      </c>
      <c r="B66" s="2">
        <f>COUNTIF(Y:Y,3)</f>
        <v>0</v>
      </c>
      <c r="C66" s="7">
        <f>B66/B69</f>
        <v>0</v>
      </c>
    </row>
    <row r="67" spans="1:4" x14ac:dyDescent="0.25">
      <c r="A67" s="2" t="s">
        <v>43</v>
      </c>
      <c r="B67" s="2">
        <f>COUNTIF(Y:Y,2)</f>
        <v>0</v>
      </c>
      <c r="C67" s="7">
        <f>B67/B69</f>
        <v>0</v>
      </c>
    </row>
    <row r="68" spans="1:4" x14ac:dyDescent="0.25">
      <c r="A68" s="2" t="s">
        <v>44</v>
      </c>
      <c r="B68" s="2">
        <f>COUNTIF(Y:Y,1)</f>
        <v>0</v>
      </c>
      <c r="C68" s="7">
        <f>B68/B69</f>
        <v>0</v>
      </c>
      <c r="D68" s="4"/>
    </row>
    <row r="69" spans="1:4" x14ac:dyDescent="0.25">
      <c r="A69" s="6" t="s">
        <v>57</v>
      </c>
      <c r="B69" s="6">
        <f>SUM(B64:B68)</f>
        <v>1</v>
      </c>
      <c r="C69" s="8">
        <v>1</v>
      </c>
    </row>
    <row r="70" spans="1:4" x14ac:dyDescent="0.25">
      <c r="B70" s="1">
        <v>0</v>
      </c>
    </row>
    <row r="71" spans="1:4" x14ac:dyDescent="0.25">
      <c r="A71" s="3" t="s">
        <v>45</v>
      </c>
      <c r="B71" s="2" t="s">
        <v>58</v>
      </c>
      <c r="C71" s="7" t="s">
        <v>39</v>
      </c>
    </row>
    <row r="72" spans="1:4" x14ac:dyDescent="0.25">
      <c r="A72" s="2" t="s">
        <v>40</v>
      </c>
      <c r="B72" s="2">
        <f>COUNTIF(Z:Z,5)</f>
        <v>0</v>
      </c>
      <c r="C72" s="7">
        <f>B72/B77</f>
        <v>0</v>
      </c>
    </row>
    <row r="73" spans="1:4" x14ac:dyDescent="0.25">
      <c r="A73" s="2" t="s">
        <v>41</v>
      </c>
      <c r="B73" s="2">
        <f>COUNTIF(Z:Z,4)</f>
        <v>1</v>
      </c>
      <c r="C73" s="7">
        <f>B73/B77</f>
        <v>1</v>
      </c>
    </row>
    <row r="74" spans="1:4" x14ac:dyDescent="0.25">
      <c r="A74" s="2" t="s">
        <v>42</v>
      </c>
      <c r="B74" s="2">
        <f>COUNTIF(Z:Z,3)</f>
        <v>0</v>
      </c>
      <c r="C74" s="7">
        <f>B74/B77</f>
        <v>0</v>
      </c>
    </row>
    <row r="75" spans="1:4" x14ac:dyDescent="0.25">
      <c r="A75" s="2" t="s">
        <v>43</v>
      </c>
      <c r="B75" s="2">
        <f>COUNTIF(Z:Z,2)</f>
        <v>0</v>
      </c>
      <c r="C75" s="7">
        <f>B75/B77</f>
        <v>0</v>
      </c>
    </row>
    <row r="76" spans="1:4" x14ac:dyDescent="0.25">
      <c r="A76" s="2" t="s">
        <v>44</v>
      </c>
      <c r="B76" s="2">
        <f>COUNTIF(Z:Z,1)</f>
        <v>0</v>
      </c>
      <c r="C76" s="7">
        <f>B76/B77</f>
        <v>0</v>
      </c>
    </row>
    <row r="77" spans="1:4" x14ac:dyDescent="0.25">
      <c r="A77" s="6" t="s">
        <v>57</v>
      </c>
      <c r="B77" s="6">
        <f>SUM(B72:B76)</f>
        <v>1</v>
      </c>
      <c r="C77" s="8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58</v>
      </c>
      <c r="C79" s="7" t="s">
        <v>39</v>
      </c>
    </row>
    <row r="80" spans="1:4" x14ac:dyDescent="0.25">
      <c r="A80" s="2" t="s">
        <v>40</v>
      </c>
      <c r="B80" s="2">
        <f>COUNTIF(AA:AA,5)</f>
        <v>0</v>
      </c>
      <c r="C80" s="7">
        <f>B80/B85</f>
        <v>0</v>
      </c>
    </row>
    <row r="81" spans="1:3" x14ac:dyDescent="0.25">
      <c r="A81" s="2" t="s">
        <v>41</v>
      </c>
      <c r="B81" s="2">
        <f>COUNTIF(AA:AA,4)</f>
        <v>1</v>
      </c>
      <c r="C81" s="7">
        <f>B81/B85</f>
        <v>1</v>
      </c>
    </row>
    <row r="82" spans="1:3" x14ac:dyDescent="0.25">
      <c r="A82" s="2" t="s">
        <v>42</v>
      </c>
      <c r="B82" s="2">
        <f>COUNTIF(AA:AA,3)</f>
        <v>0</v>
      </c>
      <c r="C82" s="7">
        <f>B82/B85</f>
        <v>0</v>
      </c>
    </row>
    <row r="83" spans="1:3" x14ac:dyDescent="0.25">
      <c r="A83" s="2" t="s">
        <v>43</v>
      </c>
      <c r="B83" s="2">
        <f>COUNTIF(AA:AA,2)</f>
        <v>0</v>
      </c>
      <c r="C83" s="7">
        <f>B83/B85</f>
        <v>0</v>
      </c>
    </row>
    <row r="84" spans="1:3" x14ac:dyDescent="0.25">
      <c r="A84" s="2" t="s">
        <v>44</v>
      </c>
      <c r="B84" s="2">
        <f>COUNTIF(AA:AA,1)</f>
        <v>0</v>
      </c>
      <c r="C84" s="7">
        <f>B84/B85</f>
        <v>0</v>
      </c>
    </row>
    <row r="85" spans="1:3" x14ac:dyDescent="0.25">
      <c r="A85" s="6" t="s">
        <v>57</v>
      </c>
      <c r="B85" s="6">
        <f>SUM(B80:B84)</f>
        <v>1</v>
      </c>
      <c r="C85" s="8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58</v>
      </c>
      <c r="C87" s="7" t="s">
        <v>39</v>
      </c>
    </row>
    <row r="88" spans="1:3" x14ac:dyDescent="0.25">
      <c r="A88" s="2" t="s">
        <v>40</v>
      </c>
      <c r="B88" s="2">
        <f>COUNTIF(AB:AB,5)</f>
        <v>0</v>
      </c>
      <c r="C88" s="7">
        <f>B88/B93</f>
        <v>0</v>
      </c>
    </row>
    <row r="89" spans="1:3" x14ac:dyDescent="0.25">
      <c r="A89" s="2" t="s">
        <v>41</v>
      </c>
      <c r="B89" s="2">
        <f>COUNTIF(AB:AB,4)</f>
        <v>1</v>
      </c>
      <c r="C89" s="7">
        <f>B89/B93</f>
        <v>1</v>
      </c>
    </row>
    <row r="90" spans="1:3" x14ac:dyDescent="0.25">
      <c r="A90" s="2" t="s">
        <v>42</v>
      </c>
      <c r="B90" s="2">
        <f>COUNTIF(AB:AB,3)</f>
        <v>0</v>
      </c>
      <c r="C90" s="7">
        <f>B90/B93</f>
        <v>0</v>
      </c>
    </row>
    <row r="91" spans="1:3" x14ac:dyDescent="0.25">
      <c r="A91" s="2" t="s">
        <v>43</v>
      </c>
      <c r="B91" s="2">
        <f>COUNTIF(AB:AB,2)</f>
        <v>0</v>
      </c>
      <c r="C91" s="7"/>
    </row>
    <row r="92" spans="1:3" x14ac:dyDescent="0.25">
      <c r="A92" s="2" t="s">
        <v>44</v>
      </c>
      <c r="B92" s="2">
        <f>COUNTIF(AB:AB,1)</f>
        <v>0</v>
      </c>
      <c r="C92" s="7"/>
    </row>
    <row r="93" spans="1:3" x14ac:dyDescent="0.25">
      <c r="A93" s="6" t="s">
        <v>57</v>
      </c>
      <c r="B93" s="6">
        <f>SUM(B88:B92)</f>
        <v>1</v>
      </c>
      <c r="C93" s="8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58</v>
      </c>
      <c r="C95" s="7" t="s">
        <v>39</v>
      </c>
    </row>
    <row r="96" spans="1:3" x14ac:dyDescent="0.25">
      <c r="A96" s="2" t="s">
        <v>40</v>
      </c>
      <c r="B96" s="2">
        <f>COUNTIF(AC:AC,5)</f>
        <v>0</v>
      </c>
      <c r="C96" s="7">
        <f>B96/B101</f>
        <v>0</v>
      </c>
    </row>
    <row r="97" spans="1:3" x14ac:dyDescent="0.25">
      <c r="A97" s="2" t="s">
        <v>41</v>
      </c>
      <c r="B97" s="2">
        <f>COUNTIF(AC:AC,4)</f>
        <v>1</v>
      </c>
      <c r="C97" s="7">
        <f>B97/B101</f>
        <v>1</v>
      </c>
    </row>
    <row r="98" spans="1:3" x14ac:dyDescent="0.25">
      <c r="A98" s="2" t="s">
        <v>42</v>
      </c>
      <c r="B98" s="2">
        <f>COUNTIF(AC:AC,3)</f>
        <v>0</v>
      </c>
      <c r="C98" s="7">
        <f>B98/B101</f>
        <v>0</v>
      </c>
    </row>
    <row r="99" spans="1:3" x14ac:dyDescent="0.25">
      <c r="A99" s="2" t="s">
        <v>43</v>
      </c>
      <c r="B99" s="2">
        <f>COUNTIF(AC:AC,2)</f>
        <v>0</v>
      </c>
      <c r="C99" s="7">
        <f>B99/B101</f>
        <v>0</v>
      </c>
    </row>
    <row r="100" spans="1:3" x14ac:dyDescent="0.25">
      <c r="A100" s="2" t="s">
        <v>44</v>
      </c>
      <c r="B100" s="2">
        <f>COUNTIF(AC:AC,1)</f>
        <v>0</v>
      </c>
      <c r="C100" s="7">
        <f>B100/B101</f>
        <v>0</v>
      </c>
    </row>
    <row r="101" spans="1:3" x14ac:dyDescent="0.25">
      <c r="A101" s="6" t="s">
        <v>57</v>
      </c>
      <c r="B101" s="6">
        <f>SUM(B96:B100)</f>
        <v>1</v>
      </c>
      <c r="C101" s="8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58</v>
      </c>
      <c r="C103" s="7" t="s">
        <v>39</v>
      </c>
    </row>
    <row r="104" spans="1:3" x14ac:dyDescent="0.25">
      <c r="A104" s="2" t="s">
        <v>40</v>
      </c>
      <c r="B104" s="2">
        <f>COUNTIF(AD:AD,5)</f>
        <v>0</v>
      </c>
      <c r="C104" s="7">
        <f>B104/B109</f>
        <v>0</v>
      </c>
    </row>
    <row r="105" spans="1:3" x14ac:dyDescent="0.25">
      <c r="A105" s="2" t="s">
        <v>41</v>
      </c>
      <c r="B105" s="2">
        <f>COUNTIF(AD:AD,4)</f>
        <v>1</v>
      </c>
      <c r="C105" s="7">
        <f>B105/B109</f>
        <v>1</v>
      </c>
    </row>
    <row r="106" spans="1:3" x14ac:dyDescent="0.25">
      <c r="A106" s="2" t="s">
        <v>42</v>
      </c>
      <c r="B106" s="2">
        <f>COUNTIF(AD:AD,3)</f>
        <v>0</v>
      </c>
      <c r="C106" s="7">
        <f>B106/B109</f>
        <v>0</v>
      </c>
    </row>
    <row r="107" spans="1:3" x14ac:dyDescent="0.25">
      <c r="A107" s="2" t="s">
        <v>43</v>
      </c>
      <c r="B107" s="2">
        <f>COUNTIF(AD:AD,2)</f>
        <v>0</v>
      </c>
      <c r="C107" s="7">
        <f>B107/B109</f>
        <v>0</v>
      </c>
    </row>
    <row r="108" spans="1:3" x14ac:dyDescent="0.25">
      <c r="A108" s="2" t="s">
        <v>44</v>
      </c>
      <c r="B108" s="2">
        <f>COUNTIF(AD:AD,1)</f>
        <v>0</v>
      </c>
      <c r="C108" s="7">
        <f>B108/B109</f>
        <v>0</v>
      </c>
    </row>
    <row r="109" spans="1:3" x14ac:dyDescent="0.25">
      <c r="A109" s="6" t="s">
        <v>57</v>
      </c>
      <c r="B109" s="6">
        <f>SUM(B104:B108)</f>
        <v>1</v>
      </c>
      <c r="C109" s="8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58</v>
      </c>
      <c r="C111" s="7" t="s">
        <v>39</v>
      </c>
    </row>
    <row r="112" spans="1:3" x14ac:dyDescent="0.25">
      <c r="A112" s="2" t="s">
        <v>40</v>
      </c>
      <c r="B112" s="2">
        <f>COUNTIF(AE:AE,5)</f>
        <v>0</v>
      </c>
      <c r="C112" s="7">
        <f>B112/B117</f>
        <v>0</v>
      </c>
    </row>
    <row r="113" spans="1:3" x14ac:dyDescent="0.25">
      <c r="A113" s="2" t="s">
        <v>41</v>
      </c>
      <c r="B113" s="2">
        <f>COUNTIF(AE:AE,4)</f>
        <v>1</v>
      </c>
      <c r="C113" s="7">
        <f>B113/B117</f>
        <v>1</v>
      </c>
    </row>
    <row r="114" spans="1:3" x14ac:dyDescent="0.25">
      <c r="A114" s="2" t="s">
        <v>42</v>
      </c>
      <c r="B114" s="2">
        <f>COUNTIF(AE:AE,3)</f>
        <v>0</v>
      </c>
      <c r="C114" s="7">
        <f>B114/B117</f>
        <v>0</v>
      </c>
    </row>
    <row r="115" spans="1:3" x14ac:dyDescent="0.25">
      <c r="A115" s="2" t="s">
        <v>43</v>
      </c>
      <c r="B115" s="2">
        <f>COUNTIF(AE:AE,2)</f>
        <v>0</v>
      </c>
      <c r="C115" s="7">
        <f>B115/B117</f>
        <v>0</v>
      </c>
    </row>
    <row r="116" spans="1:3" x14ac:dyDescent="0.25">
      <c r="A116" s="2" t="s">
        <v>44</v>
      </c>
      <c r="B116" s="2">
        <f>COUNTIF(AE:AE,1)</f>
        <v>0</v>
      </c>
      <c r="C116" s="7">
        <f>B116/B117</f>
        <v>0</v>
      </c>
    </row>
    <row r="117" spans="1:3" x14ac:dyDescent="0.25">
      <c r="A117" s="6" t="s">
        <v>57</v>
      </c>
      <c r="B117" s="6">
        <f>SUM(B112:B116)</f>
        <v>1</v>
      </c>
      <c r="C117" s="8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58</v>
      </c>
      <c r="C119" s="7" t="s">
        <v>39</v>
      </c>
    </row>
    <row r="120" spans="1:3" x14ac:dyDescent="0.25">
      <c r="A120" s="2" t="s">
        <v>40</v>
      </c>
      <c r="B120" s="2">
        <f>COUNTIF(AF:AF,5)</f>
        <v>0</v>
      </c>
      <c r="C120" s="7">
        <f>B120/B125</f>
        <v>0</v>
      </c>
    </row>
    <row r="121" spans="1:3" x14ac:dyDescent="0.25">
      <c r="A121" s="2" t="s">
        <v>41</v>
      </c>
      <c r="B121" s="2">
        <f>COUNTIF(AF:AF,4)</f>
        <v>0</v>
      </c>
      <c r="C121" s="7">
        <f>B121/B125</f>
        <v>0</v>
      </c>
    </row>
    <row r="122" spans="1:3" x14ac:dyDescent="0.25">
      <c r="A122" s="2" t="s">
        <v>42</v>
      </c>
      <c r="B122" s="2">
        <f>COUNTIF(AF:AF,3)</f>
        <v>1</v>
      </c>
      <c r="C122" s="7">
        <f>B122/B125</f>
        <v>1</v>
      </c>
    </row>
    <row r="123" spans="1:3" x14ac:dyDescent="0.25">
      <c r="A123" s="2" t="s">
        <v>43</v>
      </c>
      <c r="B123" s="2">
        <f>COUNTIF(AF:AF,2)</f>
        <v>0</v>
      </c>
      <c r="C123" s="7">
        <f>B123/B125</f>
        <v>0</v>
      </c>
    </row>
    <row r="124" spans="1:3" x14ac:dyDescent="0.25">
      <c r="A124" s="2" t="s">
        <v>44</v>
      </c>
      <c r="B124" s="2">
        <f>COUNTIF(AF:AF,1)</f>
        <v>0</v>
      </c>
      <c r="C124" s="7">
        <f>B124/B125</f>
        <v>0</v>
      </c>
    </row>
    <row r="125" spans="1:3" x14ac:dyDescent="0.25">
      <c r="A125" s="6" t="s">
        <v>57</v>
      </c>
      <c r="B125" s="6">
        <f>SUM(B120:B124)</f>
        <v>1</v>
      </c>
      <c r="C125" s="8">
        <v>1</v>
      </c>
    </row>
    <row r="127" spans="1:3" x14ac:dyDescent="0.25">
      <c r="A127" s="12" t="s">
        <v>46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58</v>
      </c>
      <c r="C129" s="7" t="s">
        <v>39</v>
      </c>
    </row>
    <row r="130" spans="1:3" x14ac:dyDescent="0.25">
      <c r="A130" s="2" t="s">
        <v>36</v>
      </c>
      <c r="B130" s="2">
        <f>COUNTIF(AG:AG,1)</f>
        <v>1</v>
      </c>
      <c r="C130" s="7">
        <f>B130/B135</f>
        <v>1</v>
      </c>
    </row>
    <row r="131" spans="1:3" x14ac:dyDescent="0.25">
      <c r="A131" s="2" t="s">
        <v>47</v>
      </c>
      <c r="B131" s="2">
        <f>COUNTIF(AG:AG,2)</f>
        <v>0</v>
      </c>
      <c r="C131" s="7">
        <f>B131/B135</f>
        <v>0</v>
      </c>
    </row>
    <row r="132" spans="1:3" x14ac:dyDescent="0.25">
      <c r="A132" s="2" t="s">
        <v>42</v>
      </c>
      <c r="B132" s="2">
        <f>COUNTIF(AG:AG,3)</f>
        <v>0</v>
      </c>
      <c r="C132" s="7">
        <f>B132/B135</f>
        <v>0</v>
      </c>
    </row>
    <row r="133" spans="1:3" x14ac:dyDescent="0.25">
      <c r="A133" s="2" t="s">
        <v>48</v>
      </c>
      <c r="B133" s="2">
        <f>COUNTIF(AG:AG,4)</f>
        <v>0</v>
      </c>
      <c r="C133" s="7">
        <f>B133/B135</f>
        <v>0</v>
      </c>
    </row>
    <row r="134" spans="1:3" x14ac:dyDescent="0.25">
      <c r="A134" s="2" t="s">
        <v>49</v>
      </c>
      <c r="B134" s="2">
        <f>COUNTIF(AG:AG,5)</f>
        <v>0</v>
      </c>
      <c r="C134" s="7">
        <f>B134/B135</f>
        <v>0</v>
      </c>
    </row>
    <row r="135" spans="1:3" x14ac:dyDescent="0.25">
      <c r="A135" s="6" t="s">
        <v>57</v>
      </c>
      <c r="B135" s="6">
        <f>SUM(B130:B134)</f>
        <v>1</v>
      </c>
      <c r="C135" s="8">
        <v>1</v>
      </c>
    </row>
    <row r="136" spans="1:3" x14ac:dyDescent="0.25">
      <c r="A136" s="12"/>
      <c r="B136" s="1">
        <v>0</v>
      </c>
    </row>
    <row r="137" spans="1:3" x14ac:dyDescent="0.25">
      <c r="A137" s="3" t="s">
        <v>50</v>
      </c>
      <c r="B137" s="5" t="s">
        <v>58</v>
      </c>
      <c r="C137" s="11" t="s">
        <v>39</v>
      </c>
    </row>
    <row r="138" spans="1:3" x14ac:dyDescent="0.25">
      <c r="A138" s="2" t="s">
        <v>1</v>
      </c>
      <c r="B138" s="2">
        <f>COUNTIF(AH:AH,"*17-1*")</f>
        <v>0</v>
      </c>
      <c r="C138" s="7">
        <f>B138/B145</f>
        <v>0</v>
      </c>
    </row>
    <row r="139" spans="1:3" x14ac:dyDescent="0.25">
      <c r="A139" s="2" t="s">
        <v>2</v>
      </c>
      <c r="B139" s="2">
        <f>COUNTIF(AH:AH,"*17-2*")</f>
        <v>1</v>
      </c>
      <c r="C139" s="7">
        <f>B139/B145</f>
        <v>0.25</v>
      </c>
    </row>
    <row r="140" spans="1:3" x14ac:dyDescent="0.25">
      <c r="A140" s="2" t="s">
        <v>3</v>
      </c>
      <c r="B140" s="2">
        <f>COUNTIF(AH:AH,"*17-3*")</f>
        <v>1</v>
      </c>
      <c r="C140" s="7">
        <f>B140/B145</f>
        <v>0.25</v>
      </c>
    </row>
    <row r="141" spans="1:3" x14ac:dyDescent="0.25">
      <c r="A141" s="2" t="s">
        <v>4</v>
      </c>
      <c r="B141" s="2">
        <f>COUNTIF(AH:AH,"*17-4*")</f>
        <v>1</v>
      </c>
      <c r="C141" s="7">
        <f>B141/B145</f>
        <v>0.25</v>
      </c>
    </row>
    <row r="142" spans="1:3" x14ac:dyDescent="0.25">
      <c r="A142" s="2" t="s">
        <v>5</v>
      </c>
      <c r="B142" s="2">
        <f>COUNTIF(AH:AH,"*17-5*")</f>
        <v>0</v>
      </c>
      <c r="C142" s="7">
        <f>B142/B145</f>
        <v>0</v>
      </c>
    </row>
    <row r="143" spans="1:3" x14ac:dyDescent="0.25">
      <c r="A143" s="2" t="s">
        <v>6</v>
      </c>
      <c r="B143" s="2">
        <f>COUNTIF(AH:AH,"*17-6*")</f>
        <v>1</v>
      </c>
      <c r="C143" s="7">
        <f>B143/B145</f>
        <v>0.25</v>
      </c>
    </row>
    <row r="144" spans="1:3" x14ac:dyDescent="0.25">
      <c r="A144" s="2" t="s">
        <v>7</v>
      </c>
      <c r="B144" s="2">
        <f>COUNTIF(AH:AH,"*17-7*")</f>
        <v>0</v>
      </c>
      <c r="C144" s="7">
        <f>B144/B145</f>
        <v>0</v>
      </c>
    </row>
    <row r="145" spans="1:3" x14ac:dyDescent="0.25">
      <c r="A145" s="6" t="s">
        <v>57</v>
      </c>
      <c r="B145" s="6">
        <f>SUM(B138:B144)</f>
        <v>4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51</v>
      </c>
      <c r="B147" s="5" t="s">
        <v>58</v>
      </c>
      <c r="C147" s="11" t="s">
        <v>39</v>
      </c>
    </row>
    <row r="148" spans="1:3" x14ac:dyDescent="0.25">
      <c r="A148" s="2" t="s">
        <v>8</v>
      </c>
      <c r="B148" s="2">
        <f>COUNTIF(AI:AI,"*18-1@*")</f>
        <v>0</v>
      </c>
      <c r="C148" s="7">
        <f>B148/B162</f>
        <v>0</v>
      </c>
    </row>
    <row r="149" spans="1:3" x14ac:dyDescent="0.25">
      <c r="A149" s="2" t="s">
        <v>9</v>
      </c>
      <c r="B149" s="2">
        <f>COUNTIF(AI:AI,"*18-2*")</f>
        <v>0</v>
      </c>
      <c r="C149" s="7">
        <f>B149/B162</f>
        <v>0</v>
      </c>
    </row>
    <row r="150" spans="1:3" x14ac:dyDescent="0.25">
      <c r="A150" s="2" t="s">
        <v>10</v>
      </c>
      <c r="B150" s="2">
        <f>COUNTIF(AI:AI,"*18-3*")</f>
        <v>0</v>
      </c>
      <c r="C150" s="7">
        <f>B150/B162</f>
        <v>0</v>
      </c>
    </row>
    <row r="151" spans="1:3" x14ac:dyDescent="0.25">
      <c r="A151" s="2" t="s">
        <v>11</v>
      </c>
      <c r="B151" s="2">
        <f>COUNTIF(AI:AI,"*18-4*")</f>
        <v>1</v>
      </c>
      <c r="C151" s="7">
        <f>B151/B162</f>
        <v>0.2</v>
      </c>
    </row>
    <row r="152" spans="1:3" x14ac:dyDescent="0.25">
      <c r="A152" s="2" t="s">
        <v>12</v>
      </c>
      <c r="B152" s="2">
        <f>COUNTIF(AI:AI,"*18-5*")</f>
        <v>0</v>
      </c>
      <c r="C152" s="7">
        <f>B152/B162</f>
        <v>0</v>
      </c>
    </row>
    <row r="153" spans="1:3" x14ac:dyDescent="0.25">
      <c r="A153" s="2" t="s">
        <v>13</v>
      </c>
      <c r="B153" s="2">
        <f>COUNTIF(AI:AI,"*18-6*")</f>
        <v>1</v>
      </c>
      <c r="C153" s="7">
        <f>B153/B162</f>
        <v>0.2</v>
      </c>
    </row>
    <row r="154" spans="1:3" x14ac:dyDescent="0.25">
      <c r="A154" s="2" t="s">
        <v>14</v>
      </c>
      <c r="B154" s="2">
        <f>COUNTIF(AI:AI,"*18-7*")</f>
        <v>1</v>
      </c>
      <c r="C154" s="7">
        <f>B154/B162</f>
        <v>0.2</v>
      </c>
    </row>
    <row r="155" spans="1:3" x14ac:dyDescent="0.25">
      <c r="A155" s="2" t="s">
        <v>15</v>
      </c>
      <c r="B155" s="2">
        <f>COUNTIF(AI:AI,"*18-8*")</f>
        <v>0</v>
      </c>
      <c r="C155" s="7">
        <f>B155/B162</f>
        <v>0</v>
      </c>
    </row>
    <row r="156" spans="1:3" x14ac:dyDescent="0.25">
      <c r="A156" s="2" t="s">
        <v>16</v>
      </c>
      <c r="B156" s="2">
        <f>COUNTIF(AI:AI,"*18-9*")</f>
        <v>1</v>
      </c>
      <c r="C156" s="7">
        <f>B156/B162</f>
        <v>0.2</v>
      </c>
    </row>
    <row r="157" spans="1:3" x14ac:dyDescent="0.25">
      <c r="A157" s="2" t="s">
        <v>17</v>
      </c>
      <c r="B157" s="2">
        <f>COUNTIF(AI:AI,"*18-10*")</f>
        <v>0</v>
      </c>
      <c r="C157" s="7">
        <f>B157/B162</f>
        <v>0</v>
      </c>
    </row>
    <row r="158" spans="1:3" x14ac:dyDescent="0.25">
      <c r="A158" s="2" t="s">
        <v>18</v>
      </c>
      <c r="B158" s="2">
        <f>COUNTIF(AI:AI,"*18-11*")</f>
        <v>1</v>
      </c>
      <c r="C158" s="7">
        <f>B158/B162</f>
        <v>0.2</v>
      </c>
    </row>
    <row r="159" spans="1:3" x14ac:dyDescent="0.25">
      <c r="A159" s="2" t="s">
        <v>19</v>
      </c>
      <c r="B159" s="2">
        <f>COUNTIF(AI:AI,"*18-12*")</f>
        <v>0</v>
      </c>
      <c r="C159" s="7">
        <f>B159/B162</f>
        <v>0</v>
      </c>
    </row>
    <row r="160" spans="1:3" x14ac:dyDescent="0.25">
      <c r="A160" s="2" t="s">
        <v>20</v>
      </c>
      <c r="B160" s="2">
        <f>COUNTIF(AI:AI,"*18-13*")</f>
        <v>0</v>
      </c>
      <c r="C160" s="7">
        <f>B160/B162</f>
        <v>0</v>
      </c>
    </row>
    <row r="161" spans="1:3" x14ac:dyDescent="0.25">
      <c r="A161" s="2" t="s">
        <v>7</v>
      </c>
      <c r="B161" s="2">
        <f>COUNTIF(AI:AI,"*18-14*")</f>
        <v>0</v>
      </c>
      <c r="C161" s="7">
        <f>B161/B162</f>
        <v>0</v>
      </c>
    </row>
    <row r="162" spans="1:3" x14ac:dyDescent="0.25">
      <c r="A162" s="6" t="s">
        <v>57</v>
      </c>
      <c r="B162" s="6">
        <f>SUM(B148:B161)</f>
        <v>5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52</v>
      </c>
      <c r="B164" s="5" t="s">
        <v>58</v>
      </c>
      <c r="C164" s="11" t="s">
        <v>39</v>
      </c>
    </row>
    <row r="165" spans="1:3" x14ac:dyDescent="0.25">
      <c r="A165" s="2" t="s">
        <v>53</v>
      </c>
      <c r="B165" s="13">
        <f>COUNTIF(AJ:AJ,"19-1")</f>
        <v>1</v>
      </c>
      <c r="C165" s="7">
        <f>B165/B167</f>
        <v>1</v>
      </c>
    </row>
    <row r="166" spans="1:3" x14ac:dyDescent="0.25">
      <c r="A166" s="2" t="s">
        <v>54</v>
      </c>
      <c r="B166" s="13">
        <f>COUNTIF(AJ:AJ,"19-2")</f>
        <v>0</v>
      </c>
      <c r="C166" s="7">
        <f>B166/B167</f>
        <v>0</v>
      </c>
    </row>
    <row r="167" spans="1:3" x14ac:dyDescent="0.25">
      <c r="A167" s="6" t="s">
        <v>57</v>
      </c>
      <c r="B167" s="6">
        <f>SUM(B165:B166)</f>
        <v>1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55</v>
      </c>
      <c r="B169" s="5" t="s">
        <v>60</v>
      </c>
      <c r="C169" s="11" t="s">
        <v>39</v>
      </c>
    </row>
    <row r="170" spans="1:3" x14ac:dyDescent="0.25">
      <c r="A170" s="2" t="s">
        <v>47</v>
      </c>
      <c r="B170" s="2">
        <f>COUNTIF(AK:AK,"20-1")</f>
        <v>0</v>
      </c>
      <c r="C170" s="7">
        <f>B170/B172</f>
        <v>0</v>
      </c>
    </row>
    <row r="171" spans="1:3" x14ac:dyDescent="0.25">
      <c r="A171" s="2" t="s">
        <v>56</v>
      </c>
      <c r="B171" s="2">
        <f>COUNTIF(AK:AK,"20-2")</f>
        <v>1</v>
      </c>
      <c r="C171" s="7">
        <f>B171/B172</f>
        <v>1</v>
      </c>
    </row>
    <row r="172" spans="1:3" x14ac:dyDescent="0.25">
      <c r="A172" s="6" t="s">
        <v>57</v>
      </c>
      <c r="B172" s="6">
        <f>SUM(B170:B171)</f>
        <v>1</v>
      </c>
      <c r="C172" s="8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商經系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2022-10-21T02:38:30Z</dcterms:modified>
</cp:coreProperties>
</file>