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User\Desktop\110雇主滿意度統計\"/>
    </mc:Choice>
  </mc:AlternateContent>
  <xr:revisionPtr revIDLastSave="0" documentId="13_ncr:1_{FFA063E9-1E4A-453D-A116-FA807E833661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語文學院" sheetId="2" r:id="rId1"/>
    <sheet name="應中系" sheetId="4" r:id="rId2"/>
    <sheet name="應日系" sheetId="3" r:id="rId3"/>
    <sheet name="應英系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9" i="2"/>
  <c r="B171" i="5" l="1"/>
  <c r="B170" i="5"/>
  <c r="B172" i="5" s="1"/>
  <c r="B166" i="5"/>
  <c r="B165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4" i="5"/>
  <c r="B143" i="5"/>
  <c r="B142" i="5"/>
  <c r="B141" i="5"/>
  <c r="B140" i="5"/>
  <c r="B139" i="5"/>
  <c r="B138" i="5"/>
  <c r="B134" i="5"/>
  <c r="B133" i="5"/>
  <c r="B132" i="5"/>
  <c r="B131" i="5"/>
  <c r="B130" i="5"/>
  <c r="B135" i="5" s="1"/>
  <c r="C171" i="3"/>
  <c r="C170" i="3"/>
  <c r="C166" i="3"/>
  <c r="C165" i="3"/>
  <c r="C167" i="3" s="1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4" i="3"/>
  <c r="C143" i="3"/>
  <c r="C142" i="3"/>
  <c r="C141" i="3"/>
  <c r="C140" i="3"/>
  <c r="C139" i="3"/>
  <c r="C138" i="3"/>
  <c r="C134" i="3"/>
  <c r="C133" i="3"/>
  <c r="C132" i="3"/>
  <c r="C131" i="3"/>
  <c r="C130" i="3"/>
  <c r="C124" i="3"/>
  <c r="C123" i="3"/>
  <c r="C122" i="3"/>
  <c r="C121" i="3"/>
  <c r="C120" i="3"/>
  <c r="C116" i="3"/>
  <c r="C115" i="3"/>
  <c r="C114" i="3"/>
  <c r="C113" i="3"/>
  <c r="C112" i="3"/>
  <c r="C108" i="3"/>
  <c r="C107" i="3"/>
  <c r="C106" i="3"/>
  <c r="C105" i="3"/>
  <c r="C104" i="3"/>
  <c r="C100" i="3"/>
  <c r="C99" i="3"/>
  <c r="C98" i="3"/>
  <c r="C97" i="3"/>
  <c r="C96" i="3"/>
  <c r="C90" i="3"/>
  <c r="C89" i="3"/>
  <c r="C88" i="3"/>
  <c r="C84" i="3"/>
  <c r="C83" i="3"/>
  <c r="C82" i="3"/>
  <c r="C81" i="3"/>
  <c r="C80" i="3"/>
  <c r="C76" i="3"/>
  <c r="C75" i="3"/>
  <c r="C74" i="3"/>
  <c r="C73" i="3"/>
  <c r="C72" i="3"/>
  <c r="C68" i="3"/>
  <c r="C67" i="3"/>
  <c r="C66" i="3"/>
  <c r="C65" i="3"/>
  <c r="C64" i="3"/>
  <c r="C60" i="3"/>
  <c r="C59" i="3"/>
  <c r="C58" i="3"/>
  <c r="C57" i="3"/>
  <c r="C56" i="3"/>
  <c r="C50" i="3"/>
  <c r="C49" i="3"/>
  <c r="C48" i="3"/>
  <c r="C44" i="3"/>
  <c r="C43" i="3"/>
  <c r="C42" i="3"/>
  <c r="C41" i="3"/>
  <c r="C40" i="3"/>
  <c r="C36" i="3"/>
  <c r="C35" i="3"/>
  <c r="C34" i="3"/>
  <c r="C33" i="3"/>
  <c r="C32" i="3"/>
  <c r="C28" i="3"/>
  <c r="C27" i="3"/>
  <c r="C26" i="3"/>
  <c r="C25" i="3"/>
  <c r="C24" i="3"/>
  <c r="C18" i="3"/>
  <c r="C17" i="3"/>
  <c r="C16" i="3"/>
  <c r="C15" i="3"/>
  <c r="C14" i="3"/>
  <c r="C10" i="3"/>
  <c r="C9" i="3"/>
  <c r="C8" i="3"/>
  <c r="C7" i="3"/>
  <c r="C6" i="3"/>
  <c r="C171" i="4"/>
  <c r="C170" i="4"/>
  <c r="C172" i="4" s="1"/>
  <c r="C166" i="4"/>
  <c r="C165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62" i="4" s="1"/>
  <c r="C144" i="4"/>
  <c r="C143" i="4"/>
  <c r="C142" i="4"/>
  <c r="C141" i="4"/>
  <c r="C140" i="4"/>
  <c r="C139" i="4"/>
  <c r="C138" i="4"/>
  <c r="C145" i="4" s="1"/>
  <c r="C134" i="4"/>
  <c r="C133" i="4"/>
  <c r="C132" i="4"/>
  <c r="C131" i="4"/>
  <c r="C130" i="4"/>
  <c r="C124" i="4"/>
  <c r="C123" i="4"/>
  <c r="C122" i="4"/>
  <c r="C121" i="4"/>
  <c r="C120" i="4"/>
  <c r="C116" i="4"/>
  <c r="C115" i="4"/>
  <c r="C114" i="4"/>
  <c r="C113" i="4"/>
  <c r="C112" i="4"/>
  <c r="C108" i="4"/>
  <c r="C107" i="4"/>
  <c r="C106" i="4"/>
  <c r="C105" i="4"/>
  <c r="C104" i="4"/>
  <c r="C100" i="4"/>
  <c r="C99" i="4"/>
  <c r="C98" i="4"/>
  <c r="C97" i="4"/>
  <c r="C96" i="4"/>
  <c r="C90" i="4"/>
  <c r="C89" i="4"/>
  <c r="C88" i="4"/>
  <c r="C84" i="4"/>
  <c r="C83" i="4"/>
  <c r="C82" i="4"/>
  <c r="C81" i="4"/>
  <c r="C80" i="4"/>
  <c r="C76" i="4"/>
  <c r="C75" i="4"/>
  <c r="C74" i="4"/>
  <c r="C73" i="4"/>
  <c r="C72" i="4"/>
  <c r="C68" i="4"/>
  <c r="C67" i="4"/>
  <c r="C66" i="4"/>
  <c r="C65" i="4"/>
  <c r="C64" i="4"/>
  <c r="C60" i="4"/>
  <c r="C59" i="4"/>
  <c r="C58" i="4"/>
  <c r="C57" i="4"/>
  <c r="C56" i="4"/>
  <c r="C50" i="4"/>
  <c r="C49" i="4"/>
  <c r="C48" i="4"/>
  <c r="C44" i="4"/>
  <c r="C43" i="4"/>
  <c r="C42" i="4"/>
  <c r="C41" i="4"/>
  <c r="C40" i="4"/>
  <c r="C36" i="4"/>
  <c r="C35" i="4"/>
  <c r="C34" i="4"/>
  <c r="C33" i="4"/>
  <c r="C32" i="4"/>
  <c r="C28" i="4"/>
  <c r="C27" i="4"/>
  <c r="C26" i="4"/>
  <c r="C25" i="4"/>
  <c r="C24" i="4"/>
  <c r="C18" i="4"/>
  <c r="C17" i="4"/>
  <c r="C16" i="4"/>
  <c r="C15" i="4"/>
  <c r="C14" i="4"/>
  <c r="C10" i="4"/>
  <c r="C9" i="4"/>
  <c r="C8" i="4"/>
  <c r="C7" i="4"/>
  <c r="C6" i="4"/>
  <c r="C167" i="4" l="1"/>
  <c r="C172" i="3"/>
  <c r="B167" i="5"/>
  <c r="B162" i="5"/>
  <c r="C11" i="4"/>
  <c r="C11" i="3"/>
  <c r="C145" i="3"/>
  <c r="C162" i="3"/>
  <c r="B145" i="5"/>
  <c r="B6" i="2"/>
  <c r="B15" i="2" l="1"/>
  <c r="B16" i="2"/>
  <c r="B17" i="2"/>
  <c r="B18" i="2"/>
  <c r="B7" i="2"/>
  <c r="B8" i="2"/>
  <c r="B9" i="2"/>
  <c r="B10" i="2"/>
  <c r="B171" i="2" l="1"/>
  <c r="B166" i="2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39" i="2"/>
  <c r="B140" i="2"/>
  <c r="B141" i="2"/>
  <c r="B142" i="2"/>
  <c r="B143" i="2"/>
  <c r="B144" i="2"/>
  <c r="B148" i="2"/>
  <c r="B138" i="2"/>
  <c r="B131" i="2"/>
  <c r="B132" i="2"/>
  <c r="B133" i="2"/>
  <c r="B134" i="2"/>
  <c r="B121" i="2"/>
  <c r="B122" i="2"/>
  <c r="B123" i="2"/>
  <c r="B124" i="2"/>
  <c r="B130" i="2"/>
  <c r="B120" i="2"/>
  <c r="B113" i="2"/>
  <c r="B114" i="2"/>
  <c r="B115" i="2"/>
  <c r="B116" i="2"/>
  <c r="B112" i="2"/>
  <c r="B104" i="2"/>
  <c r="B105" i="2"/>
  <c r="B106" i="2"/>
  <c r="B107" i="2"/>
  <c r="B108" i="2"/>
  <c r="B97" i="2"/>
  <c r="B98" i="2"/>
  <c r="B99" i="2"/>
  <c r="B100" i="2"/>
  <c r="B89" i="2"/>
  <c r="B90" i="2"/>
  <c r="B91" i="2"/>
  <c r="B92" i="2"/>
  <c r="B81" i="2"/>
  <c r="B82" i="2"/>
  <c r="B83" i="2"/>
  <c r="B84" i="2"/>
  <c r="B96" i="2"/>
  <c r="B88" i="2"/>
  <c r="B80" i="2"/>
  <c r="B73" i="2"/>
  <c r="B74" i="2"/>
  <c r="B75" i="2"/>
  <c r="B76" i="2"/>
  <c r="B72" i="2"/>
  <c r="B65" i="2"/>
  <c r="B66" i="2"/>
  <c r="B67" i="2"/>
  <c r="B68" i="2"/>
  <c r="B57" i="2"/>
  <c r="B58" i="2"/>
  <c r="B59" i="2"/>
  <c r="B60" i="2"/>
  <c r="B49" i="2"/>
  <c r="B50" i="2"/>
  <c r="B51" i="2"/>
  <c r="B52" i="2"/>
  <c r="B56" i="2"/>
  <c r="B64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7" i="2"/>
  <c r="B28" i="2"/>
  <c r="B24" i="2"/>
  <c r="B14" i="2"/>
  <c r="B117" i="2" l="1"/>
  <c r="B109" i="2"/>
  <c r="B101" i="2"/>
  <c r="B93" i="2"/>
  <c r="B69" i="2"/>
  <c r="B53" i="2"/>
  <c r="B85" i="2"/>
  <c r="B77" i="2"/>
  <c r="B61" i="2"/>
  <c r="C99" i="2" l="1"/>
  <c r="B45" i="2"/>
  <c r="B37" i="2"/>
  <c r="B29" i="2"/>
  <c r="C24" i="2" l="1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C114" i="2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<sst xmlns="http://schemas.openxmlformats.org/spreadsheetml/2006/main" count="910" uniqueCount="160">
  <si>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</si>
  <si>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</si>
  <si>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</si>
  <si>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</si>
  <si>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</si>
  <si>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</si>
  <si>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</si>
  <si>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</si>
  <si>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</si>
  <si>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</si>
  <si>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</si>
  <si>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</si>
  <si>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</si>
  <si>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</si>
  <si>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</si>
  <si>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</si>
  <si>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</si>
  <si>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</si>
  <si>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</si>
  <si>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</si>
  <si>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</si>
  <si>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</si>
  <si>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</si>
  <si>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</si>
  <si>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</si>
  <si>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</si>
  <si>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</si>
  <si>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</si>
  <si>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</si>
  <si>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</si>
  <si>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</si>
  <si>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</si>
  <si>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</si>
  <si>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</si>
  <si>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</si>
  <si>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</si>
  <si>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</si>
  <si>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</si>
  <si>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</si>
  <si>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</si>
  <si>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</si>
  <si>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</si>
  <si>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</si>
  <si>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</si>
  <si>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</si>
  <si>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</si>
  <si>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</si>
  <si>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</si>
  <si>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</si>
  <si>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</si>
  <si>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</si>
  <si>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</si>
  <si>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</si>
  <si>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</si>
  <si>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</si>
  <si>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</si>
  <si>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</si>
  <si>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</si>
  <si>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</si>
  <si>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</si>
  <si>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</si>
  <si>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</si>
  <si>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</si>
  <si>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</si>
  <si>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</si>
  <si>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</si>
  <si>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</si>
  <si>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</si>
  <si>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</si>
  <si>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</si>
  <si>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</si>
  <si>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</si>
  <si>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</si>
  <si>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</si>
  <si>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</si>
  <si>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</si>
  <si>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</si>
  <si>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</si>
  <si>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</si>
  <si>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</si>
  <si>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</si>
  <si>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</si>
  <si>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</si>
  <si>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</si>
  <si>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</si>
  <si>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</si>
  <si>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</si>
  <si>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</si>
  <si>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</si>
  <si>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</si>
  <si>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</si>
  <si>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</si>
  <si>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</si>
  <si>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</si>
  <si>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</si>
  <si>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</si>
  <si>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</si>
  <si>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</si>
  <si>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</si>
  <si>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</si>
  <si>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</si>
  <si>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</si>
  <si>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</si>
  <si>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一、請您依照本校畢業生在貴公司的表現予以評價</t>
    <phoneticPr fontId="1" type="noConversion"/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</si>
  <si>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</si>
  <si>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</si>
  <si>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</si>
  <si>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</si>
  <si>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</si>
  <si>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</si>
  <si>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</si>
  <si>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</si>
  <si>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</si>
  <si>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</si>
  <si>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</si>
  <si>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</si>
  <si>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</si>
  <si>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</si>
  <si>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</si>
  <si>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</si>
  <si>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</si>
  <si>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</si>
  <si>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</si>
  <si>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</si>
  <si>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</si>
  <si>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3</t>
  </si>
  <si>
    <t>4</t>
  </si>
  <si>
    <t>17-3@17-2</t>
  </si>
  <si>
    <t>18-6@18-2@18-7@18-4@18-11</t>
  </si>
  <si>
    <t>19-1</t>
  </si>
  <si>
    <t>20-1</t>
  </si>
  <si>
    <t>5</t>
  </si>
  <si>
    <t>1</t>
  </si>
  <si>
    <t>17-2</t>
  </si>
  <si>
    <t>18-2@18-9@18-7@18-11@18-6</t>
  </si>
  <si>
    <t>17-2@17-1@17-3</t>
  </si>
  <si>
    <t>18-9@18-4@18-7@18-11@18-2</t>
  </si>
  <si>
    <t>17-2@17-3@17-4</t>
  </si>
  <si>
    <t>18-13@18-7@18-11@18-6@18-2</t>
  </si>
  <si>
    <t>17-4</t>
  </si>
  <si>
    <t>18-10@18-7@18-11@18-9@18-4</t>
  </si>
  <si>
    <t>17-3@17-2@17-1@17-4</t>
  </si>
  <si>
    <t>18-6@18-9@18-11@18-7@18-13</t>
  </si>
  <si>
    <t>17-5@17-4@17-2@17-6@17-3@17-1@17-7;抗壓性與工作心態</t>
  </si>
  <si>
    <t>18-11@18-2@18-7@18-9@18-6</t>
  </si>
  <si>
    <t>17-4@17-3@17-5@17-2</t>
  </si>
  <si>
    <t>18-6@18-11@18-2@18-4@18-7</t>
  </si>
  <si>
    <t>17-5@17-3@17-4@17-6@17-1@17-2</t>
  </si>
  <si>
    <t>18-7@18-5@18-2@18-6@18-4</t>
  </si>
  <si>
    <t>19-2</t>
  </si>
  <si>
    <t>20-2</t>
  </si>
  <si>
    <t>17-3</t>
  </si>
  <si>
    <t>18-11@18-2@18-6@18-7</t>
  </si>
  <si>
    <t>18-2@18-11</t>
  </si>
  <si>
    <t>17-6</t>
  </si>
  <si>
    <t>18-8@18-4@18-7@18-11@18-13</t>
  </si>
  <si>
    <t>110學年度雇主滿意調查結果(語文學院)</t>
    <phoneticPr fontId="1" type="noConversion"/>
  </si>
  <si>
    <t>110學年度雇主滿意調查結果(應中系)</t>
    <phoneticPr fontId="1" type="noConversion"/>
  </si>
  <si>
    <t>110學年度雇主滿意調查結果(應日系)</t>
    <phoneticPr fontId="1" type="noConversion"/>
  </si>
  <si>
    <t>110學年度雇主滿意調查結果(應英系)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</si>
</sst>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語文學院!$C$5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語文學院!$C$6:$C$10</c:f>
              <c:numCache>
                <c:formatCode>0.00%</c:formatCode>
                <c:ptCount val="5"/>
                <c:pt idx="0">
                  <c:v>0.375</c:v>
                </c:pt>
                <c:pt idx="1">
                  <c:v>0.375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90576"/>
        <c:axId val="229390968"/>
      </c:barChart>
      <c:catAx>
        <c:axId val="22939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968"/>
        <c:crosses val="autoZero"/>
        <c:auto val="1"/>
        <c:lblAlgn val="ctr"/>
        <c:lblOffset val="100"/>
        <c:noMultiLvlLbl val="0"/>
      </c:catAx>
      <c:valAx>
        <c:axId val="22939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語文學院!$C$72:$C$76</c:f>
              <c:numCache>
                <c:formatCode>0.00%</c:formatCode>
                <c:ptCount val="5"/>
                <c:pt idx="0">
                  <c:v>0.625</c:v>
                </c:pt>
                <c:pt idx="1">
                  <c:v>0.125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9816"/>
        <c:axId val="441128640"/>
      </c:barChart>
      <c:catAx>
        <c:axId val="4411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640"/>
        <c:crosses val="autoZero"/>
        <c:auto val="1"/>
        <c:lblAlgn val="ctr"/>
        <c:lblOffset val="100"/>
        <c:noMultiLvlLbl val="0"/>
      </c:catAx>
      <c:valAx>
        <c:axId val="4411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應英系!$C$170:$C$171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877-4A18-8494-31212BDD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語文學院!$C$80:$C$84</c:f>
              <c:numCache>
                <c:formatCode>0.00%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504"/>
        <c:axId val="229385088"/>
      </c:barChart>
      <c:catAx>
        <c:axId val="441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5088"/>
        <c:crosses val="autoZero"/>
        <c:auto val="1"/>
        <c:lblAlgn val="ctr"/>
        <c:lblOffset val="100"/>
        <c:noMultiLvlLbl val="0"/>
      </c:catAx>
      <c:valAx>
        <c:axId val="2293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語文學院!$C$88:$C$92</c:f>
              <c:numCache>
                <c:formatCode>0.00%</c:formatCode>
                <c:ptCount val="5"/>
                <c:pt idx="0">
                  <c:v>0.375</c:v>
                </c:pt>
                <c:pt idx="1">
                  <c:v>0.375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6264"/>
        <c:axId val="229386656"/>
      </c:barChart>
      <c:catAx>
        <c:axId val="22938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656"/>
        <c:crosses val="autoZero"/>
        <c:auto val="1"/>
        <c:lblAlgn val="ctr"/>
        <c:lblOffset val="100"/>
        <c:noMultiLvlLbl val="0"/>
      </c:catAx>
      <c:valAx>
        <c:axId val="229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語文學院!$C$96:$C$100</c:f>
              <c:numCache>
                <c:formatCode>0.00%</c:formatCode>
                <c:ptCount val="5"/>
                <c:pt idx="0">
                  <c:v>0.5</c:v>
                </c:pt>
                <c:pt idx="1">
                  <c:v>0.125</c:v>
                </c:pt>
                <c:pt idx="2">
                  <c:v>0.375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1696"/>
        <c:axId val="442511304"/>
      </c:barChart>
      <c:catAx>
        <c:axId val="4425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304"/>
        <c:crosses val="autoZero"/>
        <c:auto val="1"/>
        <c:lblAlgn val="ctr"/>
        <c:lblOffset val="100"/>
        <c:noMultiLvlLbl val="0"/>
      </c:catAx>
      <c:valAx>
        <c:axId val="44251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語文學院!$C$104:$C$108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440"/>
        <c:axId val="442513656"/>
      </c:barChart>
      <c:catAx>
        <c:axId val="4425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3656"/>
        <c:crosses val="autoZero"/>
        <c:auto val="1"/>
        <c:lblAlgn val="ctr"/>
        <c:lblOffset val="100"/>
        <c:noMultiLvlLbl val="0"/>
      </c:catAx>
      <c:valAx>
        <c:axId val="44251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語文學院!$C$112:$C$116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2480"/>
        <c:axId val="442516400"/>
      </c:barChart>
      <c:catAx>
        <c:axId val="4425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6400"/>
        <c:crosses val="autoZero"/>
        <c:auto val="1"/>
        <c:lblAlgn val="ctr"/>
        <c:lblOffset val="100"/>
        <c:noMultiLvlLbl val="0"/>
      </c:catAx>
      <c:valAx>
        <c:axId val="44251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語文學院!$C$130:$C$134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0.27272727272727271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048"/>
        <c:axId val="442514832"/>
      </c:barChart>
      <c:catAx>
        <c:axId val="44251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832"/>
        <c:crosses val="autoZero"/>
        <c:auto val="1"/>
        <c:lblAlgn val="ctr"/>
        <c:lblOffset val="100"/>
        <c:noMultiLvlLbl val="0"/>
      </c:catAx>
      <c:valAx>
        <c:axId val="4425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語文學院!$C$138:$C$144</c:f>
              <c:numCache>
                <c:formatCode>0.00%</c:formatCode>
                <c:ptCount val="7"/>
                <c:pt idx="0">
                  <c:v>6.8965517241379309E-2</c:v>
                </c:pt>
                <c:pt idx="1">
                  <c:v>0.20689655172413793</c:v>
                </c:pt>
                <c:pt idx="2">
                  <c:v>0.20689655172413793</c:v>
                </c:pt>
                <c:pt idx="3">
                  <c:v>0.17241379310344829</c:v>
                </c:pt>
                <c:pt idx="4">
                  <c:v>0.13793103448275862</c:v>
                </c:pt>
                <c:pt idx="5">
                  <c:v>0.20689655172413793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128"/>
        <c:axId val="442515224"/>
      </c:barChart>
      <c:catAx>
        <c:axId val="4425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5224"/>
        <c:crosses val="autoZero"/>
        <c:auto val="1"/>
        <c:lblAlgn val="ctr"/>
        <c:lblOffset val="100"/>
        <c:noMultiLvlLbl val="0"/>
      </c:catAx>
      <c:valAx>
        <c:axId val="4425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語文學院!$C$148:$C$161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0.12244897959183673</c:v>
                </c:pt>
                <c:pt idx="2">
                  <c:v>4.0816326530612242E-2</c:v>
                </c:pt>
                <c:pt idx="3">
                  <c:v>8.1632653061224483E-2</c:v>
                </c:pt>
                <c:pt idx="4">
                  <c:v>0</c:v>
                </c:pt>
                <c:pt idx="5">
                  <c:v>2.0408163265306121E-2</c:v>
                </c:pt>
                <c:pt idx="6">
                  <c:v>0.16326530612244897</c:v>
                </c:pt>
                <c:pt idx="7">
                  <c:v>0.10204081632653061</c:v>
                </c:pt>
                <c:pt idx="8">
                  <c:v>6.1224489795918366E-2</c:v>
                </c:pt>
                <c:pt idx="9">
                  <c:v>4.0816326530612242E-2</c:v>
                </c:pt>
                <c:pt idx="10">
                  <c:v>0.22448979591836735</c:v>
                </c:pt>
                <c:pt idx="11">
                  <c:v>2.0408163265306121E-2</c:v>
                </c:pt>
                <c:pt idx="12">
                  <c:v>0.12244897959183673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7184"/>
        <c:axId val="442509736"/>
      </c:barChart>
      <c:catAx>
        <c:axId val="442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09736"/>
        <c:crosses val="autoZero"/>
        <c:auto val="1"/>
        <c:lblAlgn val="ctr"/>
        <c:lblOffset val="100"/>
        <c:noMultiLvlLbl val="0"/>
      </c:catAx>
      <c:valAx>
        <c:axId val="4425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語文學院!$C$165:$C$166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912"/>
        <c:axId val="442512088"/>
      </c:barChart>
      <c:catAx>
        <c:axId val="442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088"/>
        <c:crosses val="autoZero"/>
        <c:auto val="1"/>
        <c:lblAlgn val="ctr"/>
        <c:lblOffset val="100"/>
        <c:noMultiLvlLbl val="0"/>
      </c:catAx>
      <c:valAx>
        <c:axId val="4425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語文學院!$C$14:$C$18</c:f>
              <c:numCache>
                <c:formatCode>0.00%</c:formatCode>
                <c:ptCount val="5"/>
                <c:pt idx="0">
                  <c:v>0.375</c:v>
                </c:pt>
                <c:pt idx="1">
                  <c:v>0.375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9792"/>
        <c:axId val="229384304"/>
      </c:barChart>
      <c:catAx>
        <c:axId val="2293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4304"/>
        <c:crosses val="autoZero"/>
        <c:auto val="1"/>
        <c:lblAlgn val="ctr"/>
        <c:lblOffset val="100"/>
        <c:noMultiLvlLbl val="0"/>
      </c:catAx>
      <c:valAx>
        <c:axId val="2293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語文學院!$C$170:$C$171</c:f>
              <c:numCache>
                <c:formatCode>0.00%</c:formatCode>
                <c:ptCount val="2"/>
                <c:pt idx="0">
                  <c:v>0.63636363636363635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3200"/>
        <c:axId val="442273984"/>
      </c:barChart>
      <c:catAx>
        <c:axId val="4422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984"/>
        <c:crosses val="autoZero"/>
        <c:auto val="1"/>
        <c:lblAlgn val="ctr"/>
        <c:lblOffset val="100"/>
        <c:noMultiLvlLbl val="0"/>
      </c:catAx>
      <c:valAx>
        <c:axId val="44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應中系!$C$6:$C$10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8688"/>
        <c:axId val="442272024"/>
      </c:barChart>
      <c:catAx>
        <c:axId val="4422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024"/>
        <c:crosses val="autoZero"/>
        <c:auto val="1"/>
        <c:lblAlgn val="ctr"/>
        <c:lblOffset val="100"/>
        <c:noMultiLvlLbl val="0"/>
      </c:catAx>
      <c:valAx>
        <c:axId val="44227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應中系!$C$14:$C$18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4376"/>
        <c:axId val="442272416"/>
      </c:barChart>
      <c:catAx>
        <c:axId val="44227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416"/>
        <c:crosses val="autoZero"/>
        <c:auto val="1"/>
        <c:lblAlgn val="ctr"/>
        <c:lblOffset val="100"/>
        <c:noMultiLvlLbl val="0"/>
      </c:catAx>
      <c:valAx>
        <c:axId val="4422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9472"/>
        <c:axId val="442274768"/>
      </c:barChart>
      <c:catAx>
        <c:axId val="4422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768"/>
        <c:crosses val="autoZero"/>
        <c:auto val="1"/>
        <c:lblAlgn val="ctr"/>
        <c:lblOffset val="100"/>
        <c:noMultiLvlLbl val="0"/>
      </c:catAx>
      <c:valAx>
        <c:axId val="4422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應中系!$C$24:$C$28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5160"/>
        <c:axId val="442275552"/>
      </c:barChart>
      <c:catAx>
        <c:axId val="44227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552"/>
        <c:crosses val="autoZero"/>
        <c:auto val="1"/>
        <c:lblAlgn val="ctr"/>
        <c:lblOffset val="100"/>
        <c:noMultiLvlLbl val="0"/>
      </c:catAx>
      <c:valAx>
        <c:axId val="4422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應中系!$C$32:$C$36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6336"/>
        <c:axId val="442277120"/>
      </c:barChart>
      <c:catAx>
        <c:axId val="4422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120"/>
        <c:crosses val="autoZero"/>
        <c:auto val="1"/>
        <c:lblAlgn val="ctr"/>
        <c:lblOffset val="100"/>
        <c:noMultiLvlLbl val="0"/>
      </c:catAx>
      <c:valAx>
        <c:axId val="4422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應中系!$C$40:$C$44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7904"/>
        <c:axId val="442918728"/>
      </c:barChart>
      <c:catAx>
        <c:axId val="4422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8728"/>
        <c:crosses val="autoZero"/>
        <c:auto val="1"/>
        <c:lblAlgn val="ctr"/>
        <c:lblOffset val="100"/>
        <c:noMultiLvlLbl val="0"/>
      </c:catAx>
      <c:valAx>
        <c:axId val="44291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應中系!$C$48:$C$52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0688"/>
        <c:axId val="442923432"/>
      </c:barChart>
      <c:catAx>
        <c:axId val="4429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432"/>
        <c:crosses val="autoZero"/>
        <c:auto val="1"/>
        <c:lblAlgn val="ctr"/>
        <c:lblOffset val="100"/>
        <c:noMultiLvlLbl val="0"/>
      </c:catAx>
      <c:valAx>
        <c:axId val="44292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應中系!$C$56:$C$60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7160"/>
        <c:axId val="442921080"/>
      </c:barChart>
      <c:catAx>
        <c:axId val="44291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080"/>
        <c:crosses val="autoZero"/>
        <c:auto val="1"/>
        <c:lblAlgn val="ctr"/>
        <c:lblOffset val="100"/>
        <c:noMultiLvlLbl val="0"/>
      </c:catAx>
      <c:valAx>
        <c:axId val="4429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應中系!$C$64:$C$68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1472"/>
        <c:axId val="442919120"/>
      </c:barChart>
      <c:catAx>
        <c:axId val="4429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120"/>
        <c:crosses val="autoZero"/>
        <c:auto val="1"/>
        <c:lblAlgn val="ctr"/>
        <c:lblOffset val="100"/>
        <c:noMultiLvlLbl val="0"/>
      </c:catAx>
      <c:valAx>
        <c:axId val="4429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語文學院!$C$120:$C$124</c:f>
              <c:numCache>
                <c:formatCode>0.00%</c:formatCode>
                <c:ptCount val="5"/>
                <c:pt idx="0">
                  <c:v>0.125</c:v>
                </c:pt>
                <c:pt idx="1">
                  <c:v>0.25</c:v>
                </c:pt>
                <c:pt idx="2">
                  <c:v>0.625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7832"/>
        <c:axId val="229390184"/>
      </c:barChart>
      <c:catAx>
        <c:axId val="22938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184"/>
        <c:crosses val="autoZero"/>
        <c:auto val="1"/>
        <c:lblAlgn val="ctr"/>
        <c:lblOffset val="100"/>
        <c:noMultiLvlLbl val="0"/>
      </c:catAx>
      <c:valAx>
        <c:axId val="22939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應中系!$C$72:$C$76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5984"/>
        <c:axId val="442919512"/>
      </c:barChart>
      <c:catAx>
        <c:axId val="4429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512"/>
        <c:crosses val="autoZero"/>
        <c:auto val="1"/>
        <c:lblAlgn val="ctr"/>
        <c:lblOffset val="100"/>
        <c:noMultiLvlLbl val="0"/>
      </c:catAx>
      <c:valAx>
        <c:axId val="4429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應中系!$C$80:$C$84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9904"/>
        <c:axId val="442921864"/>
      </c:barChart>
      <c:catAx>
        <c:axId val="4429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864"/>
        <c:crosses val="autoZero"/>
        <c:auto val="1"/>
        <c:lblAlgn val="ctr"/>
        <c:lblOffset val="100"/>
        <c:noMultiLvlLbl val="0"/>
      </c:catAx>
      <c:valAx>
        <c:axId val="44292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應中系!$C$88:$C$92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3040"/>
        <c:axId val="442916376"/>
      </c:barChart>
      <c:catAx>
        <c:axId val="4429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6376"/>
        <c:crosses val="autoZero"/>
        <c:auto val="1"/>
        <c:lblAlgn val="ctr"/>
        <c:lblOffset val="100"/>
        <c:noMultiLvlLbl val="0"/>
      </c:catAx>
      <c:valAx>
        <c:axId val="4429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應中系!$C$96:$C$100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520"/>
        <c:axId val="443049480"/>
      </c:barChart>
      <c:catAx>
        <c:axId val="4430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480"/>
        <c:crosses val="autoZero"/>
        <c:auto val="1"/>
        <c:lblAlgn val="ctr"/>
        <c:lblOffset val="100"/>
        <c:noMultiLvlLbl val="0"/>
      </c:catAx>
      <c:valAx>
        <c:axId val="44304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應中系!$C$104:$C$108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50264"/>
        <c:axId val="443049872"/>
      </c:barChart>
      <c:catAx>
        <c:axId val="44305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872"/>
        <c:crosses val="autoZero"/>
        <c:auto val="1"/>
        <c:lblAlgn val="ctr"/>
        <c:lblOffset val="100"/>
        <c:noMultiLvlLbl val="0"/>
      </c:catAx>
      <c:valAx>
        <c:axId val="4430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5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應中系!$C$112:$C$116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128"/>
        <c:axId val="443047912"/>
      </c:barChart>
      <c:catAx>
        <c:axId val="44304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912"/>
        <c:crosses val="autoZero"/>
        <c:auto val="1"/>
        <c:lblAlgn val="ctr"/>
        <c:lblOffset val="100"/>
        <c:noMultiLvlLbl val="0"/>
      </c:catAx>
      <c:valAx>
        <c:axId val="44304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應中系!$C$130:$C$134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8696"/>
        <c:axId val="443169440"/>
      </c:barChart>
      <c:catAx>
        <c:axId val="44304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9440"/>
        <c:crosses val="autoZero"/>
        <c:auto val="1"/>
        <c:lblAlgn val="ctr"/>
        <c:lblOffset val="100"/>
        <c:noMultiLvlLbl val="0"/>
      </c:catAx>
      <c:valAx>
        <c:axId val="4431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應中系!$C$138:$C$144</c:f>
              <c:numCache>
                <c:formatCode>0.00%</c:formatCode>
                <c:ptCount val="7"/>
                <c:pt idx="0">
                  <c:v>7.1428571428571425E-2</c:v>
                </c:pt>
                <c:pt idx="1">
                  <c:v>0.21428571428571427</c:v>
                </c:pt>
                <c:pt idx="2">
                  <c:v>0.21428571428571427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264"/>
        <c:axId val="443173752"/>
      </c:barChart>
      <c:catAx>
        <c:axId val="44316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752"/>
        <c:crosses val="autoZero"/>
        <c:auto val="1"/>
        <c:lblAlgn val="ctr"/>
        <c:lblOffset val="100"/>
        <c:noMultiLvlLbl val="0"/>
      </c:catAx>
      <c:valAx>
        <c:axId val="44317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0.16</c:v>
                </c:pt>
                <c:pt idx="2">
                  <c:v>0.04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  <c:pt idx="6">
                  <c:v>0.16</c:v>
                </c:pt>
                <c:pt idx="7">
                  <c:v>0.08</c:v>
                </c:pt>
                <c:pt idx="8">
                  <c:v>0.12</c:v>
                </c:pt>
                <c:pt idx="9">
                  <c:v>0</c:v>
                </c:pt>
                <c:pt idx="10">
                  <c:v>0.2</c:v>
                </c:pt>
                <c:pt idx="11">
                  <c:v>0.04</c:v>
                </c:pt>
                <c:pt idx="12">
                  <c:v>0.12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3360"/>
        <c:axId val="443171400"/>
      </c:barChart>
      <c:catAx>
        <c:axId val="4431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400"/>
        <c:crosses val="autoZero"/>
        <c:auto val="1"/>
        <c:lblAlgn val="ctr"/>
        <c:lblOffset val="100"/>
        <c:noMultiLvlLbl val="0"/>
      </c:catAx>
      <c:valAx>
        <c:axId val="4431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應中系!$C$165:$C$166</c:f>
              <c:numCache>
                <c:formatCode>0.00%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1008"/>
        <c:axId val="443170224"/>
      </c:barChart>
      <c:catAx>
        <c:axId val="4431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0224"/>
        <c:crosses val="autoZero"/>
        <c:auto val="1"/>
        <c:lblAlgn val="ctr"/>
        <c:lblOffset val="100"/>
        <c:noMultiLvlLbl val="0"/>
      </c:catAx>
      <c:valAx>
        <c:axId val="4431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語文學院!$C$24:$C$28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8616"/>
        <c:axId val="229389008"/>
      </c:barChart>
      <c:catAx>
        <c:axId val="2293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008"/>
        <c:crosses val="autoZero"/>
        <c:auto val="1"/>
        <c:lblAlgn val="ctr"/>
        <c:lblOffset val="100"/>
        <c:noMultiLvlLbl val="0"/>
      </c:catAx>
      <c:valAx>
        <c:axId val="2293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應中系!$C$170:$C$171</c:f>
              <c:numCache>
                <c:formatCode>0.00%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4536"/>
        <c:axId val="443171792"/>
      </c:barChart>
      <c:catAx>
        <c:axId val="44317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792"/>
        <c:crosses val="autoZero"/>
        <c:auto val="1"/>
        <c:lblAlgn val="ctr"/>
        <c:lblOffset val="100"/>
        <c:noMultiLvlLbl val="0"/>
      </c:catAx>
      <c:valAx>
        <c:axId val="4431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應日系!$C$5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應日系!$C$6:$C$10</c:f>
              <c:numCache>
                <c:formatCode>0.00%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應日系!$C$14:$C$18</c:f>
              <c:numCache>
                <c:formatCode>0.00%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應日系!$C$24:$C$28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應日系!$C$32:$C$36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應日系!$C$40:$C$44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應日系!$C$64:$C$68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語文學院!$C$32:$C$36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6288"/>
        <c:axId val="441126680"/>
      </c:barChart>
      <c:catAx>
        <c:axId val="4411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680"/>
        <c:crosses val="autoZero"/>
        <c:auto val="1"/>
        <c:lblAlgn val="ctr"/>
        <c:lblOffset val="100"/>
        <c:noMultiLvlLbl val="0"/>
      </c:catAx>
      <c:valAx>
        <c:axId val="4411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應日系!$C$72:$C$76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應日系!$C$80:$C$84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應日系!$C$88:$C$92</c:f>
              <c:numCache>
                <c:formatCode>0.00%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應日系!$C$104:$C$108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應日系!$C$112:$C$116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應日系!$C$130:$C$134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應日系!$C$138:$C$144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0.25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應日系!$C$148:$C$161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8.3333333333333329E-2</c:v>
                </c:pt>
                <c:pt idx="8">
                  <c:v>0</c:v>
                </c:pt>
                <c:pt idx="9">
                  <c:v>0.16666666666666666</c:v>
                </c:pt>
                <c:pt idx="10">
                  <c:v>0.25</c:v>
                </c:pt>
                <c:pt idx="11">
                  <c:v>0</c:v>
                </c:pt>
                <c:pt idx="12">
                  <c:v>8.3333333333333329E-2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應日系!$C$165:$C$166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語文學院!$C$40:$C$44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7856"/>
        <c:axId val="441123544"/>
      </c:barChart>
      <c:catAx>
        <c:axId val="4411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544"/>
        <c:crosses val="autoZero"/>
        <c:auto val="1"/>
        <c:lblAlgn val="ctr"/>
        <c:lblOffset val="100"/>
        <c:noMultiLvlLbl val="0"/>
      </c:catAx>
      <c:valAx>
        <c:axId val="4411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應日系!$C$170:$C$171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應英系!$C$5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應英系!$C$6:$C$10</c:f>
              <c:numCache>
                <c:formatCode>0.00%</c:formatCode>
                <c:ptCount val="5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應英系!$C$14:$C$18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應英系!$C$120:$C$124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應英系!$C$24:$C$28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應英系!$C$32:$C$36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應英系!$C$40:$C$44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應英系!$C$48:$C$52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應英系!$C$56:$C$60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應英系!$C$64:$C$68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語文學院!$C$48:$C$52</c:f>
              <c:numCache>
                <c:formatCode>0.00%</c:formatCode>
                <c:ptCount val="5"/>
                <c:pt idx="0">
                  <c:v>0.625</c:v>
                </c:pt>
                <c:pt idx="1">
                  <c:v>0.125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8248"/>
        <c:axId val="441127072"/>
      </c:barChart>
      <c:catAx>
        <c:axId val="4411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072"/>
        <c:crosses val="autoZero"/>
        <c:auto val="1"/>
        <c:lblAlgn val="ctr"/>
        <c:lblOffset val="100"/>
        <c:noMultiLvlLbl val="0"/>
      </c:catAx>
      <c:valAx>
        <c:axId val="441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應英系!$C$72:$C$76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應英系!$C$80:$C$84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應英系!$C$88:$C$92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應英系!$C$96:$C$100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應英系!$C$104:$C$108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應英系!$C$112:$C$116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應英系!$C$130:$C$134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應英系!$C$138:$C$144</c:f>
              <c:numCache>
                <c:formatCode>0.00%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應英系!$C$148:$C$161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應英系!$C$165:$C$166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語文學院!$C$56:$C$60</c:f>
              <c:numCache>
                <c:formatCode>0.00%</c:formatCode>
                <c:ptCount val="5"/>
                <c:pt idx="0">
                  <c:v>0.625</c:v>
                </c:pt>
                <c:pt idx="1">
                  <c:v>0.125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896"/>
        <c:axId val="441123936"/>
      </c:barChart>
      <c:catAx>
        <c:axId val="44112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936"/>
        <c:crosses val="autoZero"/>
        <c:auto val="1"/>
        <c:lblAlgn val="ctr"/>
        <c:lblOffset val="100"/>
        <c:noMultiLvlLbl val="0"/>
      </c:catAx>
      <c:valAx>
        <c:axId val="441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應英系!$C$170:$C$171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應日系!$C$5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應英系!$C$6:$C$10</c:f>
              <c:numCache>
                <c:formatCode>0.00%</c:formatCode>
                <c:ptCount val="5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F-4E58-812C-78A7034D2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應英系!$C$14:$C$18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43D-43FE-A2AA-77F7FADB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應英系!$C$120:$C$124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85-4A87-A445-81C96641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應英系!$C$24:$C$28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2A3-4C07-B8BA-73124A58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應英系!$C$32:$C$36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4A-4407-8EDB-5378F89D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應英系!$C$40:$C$44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6D7-415F-B9A1-D1ADA8FBB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應英系!$C$48:$C$52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F5-439D-9493-4666B6E2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應英系!$C$56:$C$60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A4E-4462-9BDE-A421B943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應英系!$C$64:$C$68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AD-4539-AEF3-966347AE5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語文學院!$A$64:$A$68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語文學院!$C$64:$C$68</c:f>
              <c:numCache>
                <c:formatCode>0.00%</c:formatCode>
                <c:ptCount val="5"/>
                <c:pt idx="0">
                  <c:v>0.625</c:v>
                </c:pt>
                <c:pt idx="1">
                  <c:v>0.125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4720"/>
        <c:axId val="441127464"/>
      </c:barChart>
      <c:catAx>
        <c:axId val="44112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464"/>
        <c:crosses val="autoZero"/>
        <c:auto val="1"/>
        <c:lblAlgn val="ctr"/>
        <c:lblOffset val="100"/>
        <c:noMultiLvlLbl val="0"/>
      </c:catAx>
      <c:valAx>
        <c:axId val="44112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應英系!$C$72:$C$76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996-47A8-914F-76B5E1E33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應英系!$C$80:$C$84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AD1-406B-A3CD-AE18D7673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應英系!$C$88:$C$92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315-45FB-9954-2B7B39F2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應英系!$C$96:$C$100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8A-4CE2-A4BA-CF8D82D30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應英系!$C$104:$C$108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48-4587-AAAB-73AE6D0D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應英系!$C$112:$C$116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9A-4C5C-9EAC-A8F8EBDC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應英系!$C$130:$C$134</c:f>
              <c:numCache>
                <c:formatCode>0.00%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61-4547-9F48-9527D439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應英系!$C$138:$C$144</c:f>
              <c:numCache>
                <c:formatCode>0.00%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1EB6-439A-9D0C-3B0A17F7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應英系!$C$148:$C$161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20C-4764-858D-4EA096A6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應英系!$C$165:$C$166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6A0-4D08-A7C7-92CDE039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26" Type="http://schemas.openxmlformats.org/officeDocument/2006/relationships/chart" Target="../charts/chart86.xml"/><Relationship Id="rId39" Type="http://schemas.openxmlformats.org/officeDocument/2006/relationships/chart" Target="../charts/chart99.xml"/><Relationship Id="rId21" Type="http://schemas.openxmlformats.org/officeDocument/2006/relationships/chart" Target="../charts/chart81.xml"/><Relationship Id="rId34" Type="http://schemas.openxmlformats.org/officeDocument/2006/relationships/chart" Target="../charts/chart94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5" Type="http://schemas.openxmlformats.org/officeDocument/2006/relationships/chart" Target="../charts/chart85.xml"/><Relationship Id="rId33" Type="http://schemas.openxmlformats.org/officeDocument/2006/relationships/chart" Target="../charts/chart93.xml"/><Relationship Id="rId38" Type="http://schemas.openxmlformats.org/officeDocument/2006/relationships/chart" Target="../charts/chart98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29" Type="http://schemas.openxmlformats.org/officeDocument/2006/relationships/chart" Target="../charts/chart89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24" Type="http://schemas.openxmlformats.org/officeDocument/2006/relationships/chart" Target="../charts/chart84.xml"/><Relationship Id="rId32" Type="http://schemas.openxmlformats.org/officeDocument/2006/relationships/chart" Target="../charts/chart92.xml"/><Relationship Id="rId37" Type="http://schemas.openxmlformats.org/officeDocument/2006/relationships/chart" Target="../charts/chart97.xml"/><Relationship Id="rId40" Type="http://schemas.openxmlformats.org/officeDocument/2006/relationships/chart" Target="../charts/chart100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23" Type="http://schemas.openxmlformats.org/officeDocument/2006/relationships/chart" Target="../charts/chart83.xml"/><Relationship Id="rId28" Type="http://schemas.openxmlformats.org/officeDocument/2006/relationships/chart" Target="../charts/chart88.xml"/><Relationship Id="rId36" Type="http://schemas.openxmlformats.org/officeDocument/2006/relationships/chart" Target="../charts/chart96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31" Type="http://schemas.openxmlformats.org/officeDocument/2006/relationships/chart" Target="../charts/chart91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Relationship Id="rId22" Type="http://schemas.openxmlformats.org/officeDocument/2006/relationships/chart" Target="../charts/chart82.xml"/><Relationship Id="rId27" Type="http://schemas.openxmlformats.org/officeDocument/2006/relationships/chart" Target="../charts/chart87.xml"/><Relationship Id="rId30" Type="http://schemas.openxmlformats.org/officeDocument/2006/relationships/chart" Target="../charts/chart90.xml"/><Relationship Id="rId35" Type="http://schemas.openxmlformats.org/officeDocument/2006/relationships/chart" Target="../charts/chart95.xml"/><Relationship Id="rId8" Type="http://schemas.openxmlformats.org/officeDocument/2006/relationships/chart" Target="../charts/chart68.xml"/><Relationship Id="rId3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8" t="s">
        <v>156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 t="s">
        <v>37</v>
      </c>
      <c r="B2" s="19"/>
      <c r="C2" s="19"/>
      <c r="D2" s="19"/>
      <c r="E2" s="19"/>
      <c r="F2" s="19"/>
      <c r="G2" s="19"/>
      <c r="H2" s="19"/>
      <c r="I2" s="20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f>應日系!B6+應中系!B6+應英系!B6</f>
        <v>3</v>
      </c>
      <c r="C6" s="7">
        <f>B6/B11</f>
        <v>0.375</v>
      </c>
    </row>
    <row r="7" spans="1:9" x14ac:dyDescent="0.25">
      <c r="A7" s="2" t="s">
        <v>43</v>
      </c>
      <c r="B7" s="2">
        <f>應日系!B7+應中系!B7+應英系!B7</f>
        <v>3</v>
      </c>
      <c r="C7" s="7">
        <f>B7/B11</f>
        <v>0.375</v>
      </c>
    </row>
    <row r="8" spans="1:9" x14ac:dyDescent="0.25">
      <c r="A8" s="2" t="s">
        <v>44</v>
      </c>
      <c r="B8" s="2">
        <f>應日系!B8+應中系!B8+應英系!B8</f>
        <v>1</v>
      </c>
      <c r="C8" s="7">
        <f>B8/B11</f>
        <v>0.125</v>
      </c>
    </row>
    <row r="9" spans="1:9" x14ac:dyDescent="0.25">
      <c r="A9" s="2" t="s">
        <v>46</v>
      </c>
      <c r="B9" s="2">
        <f>應日系!B9+應中系!B9+應英系!B9</f>
        <v>1</v>
      </c>
      <c r="C9" s="7">
        <f>B9/B11</f>
        <v>0.125</v>
      </c>
    </row>
    <row r="10" spans="1:9" x14ac:dyDescent="0.25">
      <c r="A10" s="2" t="s">
        <v>47</v>
      </c>
      <c r="B10" s="2">
        <f>應日系!B10+應中系!B10+應英系!B10</f>
        <v>0</v>
      </c>
      <c r="C10" s="7"/>
    </row>
    <row r="11" spans="1:9" x14ac:dyDescent="0.25">
      <c r="A11" s="6" t="s">
        <v>99</v>
      </c>
      <c r="B11" s="6">
        <f>SUM(B6:B10)</f>
        <v>8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f>應日系!B14+應中系!B14+應英系!B14</f>
        <v>3</v>
      </c>
      <c r="C14" s="7">
        <f>B14/B19</f>
        <v>0.375</v>
      </c>
    </row>
    <row r="15" spans="1:9" x14ac:dyDescent="0.25">
      <c r="A15" s="2" t="s">
        <v>48</v>
      </c>
      <c r="B15" s="2">
        <f>應日系!B15+應中系!B15+應英系!B15</f>
        <v>3</v>
      </c>
      <c r="C15" s="7">
        <f>B15/B19</f>
        <v>0.375</v>
      </c>
    </row>
    <row r="16" spans="1:9" x14ac:dyDescent="0.25">
      <c r="A16" s="2" t="s">
        <v>49</v>
      </c>
      <c r="B16" s="2">
        <f>應日系!B16+應中系!B16+應英系!B16</f>
        <v>1</v>
      </c>
      <c r="C16" s="7">
        <f>B16/B19</f>
        <v>0.125</v>
      </c>
    </row>
    <row r="17" spans="1:4" x14ac:dyDescent="0.25">
      <c r="A17" s="2" t="s">
        <v>50</v>
      </c>
      <c r="B17" s="2">
        <f>應日系!B17+應中系!B17+應英系!B17</f>
        <v>1</v>
      </c>
      <c r="C17" s="7">
        <f>B17/B19</f>
        <v>0.125</v>
      </c>
    </row>
    <row r="18" spans="1:4" x14ac:dyDescent="0.25">
      <c r="A18" s="2" t="s">
        <v>51</v>
      </c>
      <c r="B18" s="2">
        <f>應日系!B18+應中系!B18+應英系!B18</f>
        <v>0</v>
      </c>
      <c r="C18" s="7"/>
      <c r="D18" s="4"/>
    </row>
    <row r="19" spans="1:4" x14ac:dyDescent="0.25">
      <c r="A19" s="6" t="s">
        <v>99</v>
      </c>
      <c r="B19" s="6">
        <f>SUM(B14:B18)</f>
        <v>8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f>應日系!B24+應中系!B24+應英系!B24</f>
        <v>4</v>
      </c>
      <c r="C24" s="7">
        <f>B24/B29</f>
        <v>0.5</v>
      </c>
      <c r="D24" s="4"/>
    </row>
    <row r="25" spans="1:4" x14ac:dyDescent="0.25">
      <c r="A25" s="2" t="s">
        <v>43</v>
      </c>
      <c r="B25" s="2">
        <f>應日系!B25+應中系!B25+應英系!B25</f>
        <v>3</v>
      </c>
      <c r="C25" s="7">
        <f>B25/B29</f>
        <v>0.375</v>
      </c>
      <c r="D25" s="4"/>
    </row>
    <row r="26" spans="1:4" x14ac:dyDescent="0.25">
      <c r="A26" s="2" t="s">
        <v>44</v>
      </c>
      <c r="B26" s="2">
        <f>應日系!B26+應中系!B26+應英系!B26</f>
        <v>1</v>
      </c>
      <c r="C26" s="7">
        <f>B26/B29</f>
        <v>0.125</v>
      </c>
      <c r="D26" s="4"/>
    </row>
    <row r="27" spans="1:4" x14ac:dyDescent="0.25">
      <c r="A27" s="2" t="s">
        <v>56</v>
      </c>
      <c r="B27" s="2">
        <f>應日系!B27+應中系!B27+應英系!B27</f>
        <v>0</v>
      </c>
      <c r="C27" s="7"/>
    </row>
    <row r="28" spans="1:4" x14ac:dyDescent="0.25">
      <c r="A28" s="2" t="s">
        <v>57</v>
      </c>
      <c r="B28" s="2">
        <f>應日系!B28+應中系!B28+應英系!B28</f>
        <v>0</v>
      </c>
      <c r="C28" s="7"/>
    </row>
    <row r="29" spans="1:4" x14ac:dyDescent="0.25">
      <c r="A29" s="6" t="s">
        <v>99</v>
      </c>
      <c r="B29" s="6">
        <f>SUM(B24:B28)</f>
        <v>8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f>應日系!B32+應中系!B32+應英系!B32</f>
        <v>5</v>
      </c>
      <c r="C32" s="7">
        <f>B32/B37</f>
        <v>0.625</v>
      </c>
    </row>
    <row r="33" spans="1:4" x14ac:dyDescent="0.25">
      <c r="A33" s="2" t="s">
        <v>43</v>
      </c>
      <c r="B33" s="2">
        <f>應日系!B33+應中系!B33+應英系!B33</f>
        <v>2</v>
      </c>
      <c r="C33" s="7">
        <f>B33/B37</f>
        <v>0.25</v>
      </c>
    </row>
    <row r="34" spans="1:4" x14ac:dyDescent="0.25">
      <c r="A34" s="2" t="s">
        <v>44</v>
      </c>
      <c r="B34" s="2">
        <f>應日系!B34+應中系!B34+應英系!B34</f>
        <v>1</v>
      </c>
      <c r="C34" s="7">
        <f>B34/B37</f>
        <v>0.125</v>
      </c>
    </row>
    <row r="35" spans="1:4" x14ac:dyDescent="0.25">
      <c r="A35" s="2" t="s">
        <v>46</v>
      </c>
      <c r="B35" s="2">
        <f>應日系!B35+應中系!B35+應英系!B35</f>
        <v>0</v>
      </c>
      <c r="C35" s="7"/>
    </row>
    <row r="36" spans="1:4" x14ac:dyDescent="0.25">
      <c r="A36" s="2" t="s">
        <v>47</v>
      </c>
      <c r="B36" s="2">
        <f>應日系!B36+應中系!B36+應英系!B36</f>
        <v>0</v>
      </c>
      <c r="C36" s="7"/>
      <c r="D36" s="4"/>
    </row>
    <row r="37" spans="1:4" x14ac:dyDescent="0.25">
      <c r="A37" s="6" t="s">
        <v>99</v>
      </c>
      <c r="B37" s="6">
        <f>SUM(B32:B36)</f>
        <v>8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f>應日系!B40+應中系!B40+應英系!B40</f>
        <v>5</v>
      </c>
      <c r="C40" s="7">
        <f>B40/B45</f>
        <v>0.625</v>
      </c>
    </row>
    <row r="41" spans="1:4" x14ac:dyDescent="0.25">
      <c r="A41" s="2" t="s">
        <v>43</v>
      </c>
      <c r="B41" s="2">
        <f>應日系!B41+應中系!B41+應英系!B41</f>
        <v>2</v>
      </c>
      <c r="C41" s="7">
        <f>B41/B45</f>
        <v>0.25</v>
      </c>
    </row>
    <row r="42" spans="1:4" x14ac:dyDescent="0.25">
      <c r="A42" s="2" t="s">
        <v>44</v>
      </c>
      <c r="B42" s="2">
        <f>應日系!B42+應中系!B42+應英系!B42</f>
        <v>1</v>
      </c>
      <c r="C42" s="7">
        <f>B42/B45</f>
        <v>0.125</v>
      </c>
    </row>
    <row r="43" spans="1:4" x14ac:dyDescent="0.25">
      <c r="A43" s="2" t="s">
        <v>45</v>
      </c>
      <c r="B43" s="2">
        <f>應日系!B43+應中系!B43+應英系!B43</f>
        <v>0</v>
      </c>
      <c r="C43" s="7"/>
    </row>
    <row r="44" spans="1:4" x14ac:dyDescent="0.25">
      <c r="A44" s="2" t="s">
        <v>55</v>
      </c>
      <c r="B44" s="2">
        <f>應日系!B44+應中系!B44+應英系!B44</f>
        <v>0</v>
      </c>
      <c r="C44" s="7"/>
      <c r="D44" s="4"/>
    </row>
    <row r="45" spans="1:4" x14ac:dyDescent="0.25">
      <c r="A45" s="6" t="s">
        <v>99</v>
      </c>
      <c r="B45" s="6">
        <f>SUM(B40:B44)</f>
        <v>8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應日系!B48+應中系!B48+應英系!B48</f>
        <v>5</v>
      </c>
      <c r="C48" s="7">
        <f>B48/B53</f>
        <v>0.625</v>
      </c>
    </row>
    <row r="49" spans="1:13" x14ac:dyDescent="0.25">
      <c r="A49" s="2" t="s">
        <v>43</v>
      </c>
      <c r="B49" s="2">
        <f>應日系!B49+應中系!B49+應英系!B49</f>
        <v>1</v>
      </c>
      <c r="C49" s="7">
        <f>B49/B53</f>
        <v>0.125</v>
      </c>
    </row>
    <row r="50" spans="1:13" x14ac:dyDescent="0.25">
      <c r="A50" s="2" t="s">
        <v>44</v>
      </c>
      <c r="B50" s="2">
        <f>應日系!B50+應中系!B50+應英系!B50</f>
        <v>2</v>
      </c>
      <c r="C50" s="7">
        <f>B50/B53</f>
        <v>0.25</v>
      </c>
    </row>
    <row r="51" spans="1:13" x14ac:dyDescent="0.25">
      <c r="A51" s="2" t="s">
        <v>45</v>
      </c>
      <c r="B51" s="2">
        <f>應日系!B51+應中系!B51+應英系!B51</f>
        <v>0</v>
      </c>
      <c r="C51" s="7"/>
    </row>
    <row r="52" spans="1:13" x14ac:dyDescent="0.25">
      <c r="A52" s="2" t="s">
        <v>55</v>
      </c>
      <c r="B52" s="2">
        <f>應日系!B52+應中系!B52+應英系!B52</f>
        <v>0</v>
      </c>
      <c r="C52" s="7"/>
      <c r="D52" s="4"/>
    </row>
    <row r="53" spans="1:13" x14ac:dyDescent="0.25">
      <c r="A53" s="6" t="s">
        <v>99</v>
      </c>
      <c r="B53" s="6">
        <f>SUM(B48:B52)</f>
        <v>8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f>應日系!B56+應中系!B56+應英系!B56</f>
        <v>5</v>
      </c>
      <c r="C56" s="7">
        <f>B56/B61</f>
        <v>0.625</v>
      </c>
    </row>
    <row r="57" spans="1:13" x14ac:dyDescent="0.25">
      <c r="A57" s="2" t="s">
        <v>62</v>
      </c>
      <c r="B57" s="2">
        <f>應日系!B57+應中系!B57+應英系!B57</f>
        <v>1</v>
      </c>
      <c r="C57" s="7">
        <f>B57/B61</f>
        <v>0.125</v>
      </c>
    </row>
    <row r="58" spans="1:13" x14ac:dyDescent="0.25">
      <c r="A58" s="2" t="s">
        <v>63</v>
      </c>
      <c r="B58" s="2">
        <f>應日系!B58+應中系!B58+應英系!B58</f>
        <v>2</v>
      </c>
      <c r="C58" s="7">
        <f>B58/B61</f>
        <v>0.25</v>
      </c>
    </row>
    <row r="59" spans="1:13" x14ac:dyDescent="0.25">
      <c r="A59" s="2" t="s">
        <v>50</v>
      </c>
      <c r="B59" s="2">
        <f>應日系!B59+應中系!B59+應英系!B59</f>
        <v>0</v>
      </c>
      <c r="C59" s="7"/>
    </row>
    <row r="60" spans="1:13" x14ac:dyDescent="0.25">
      <c r="A60" s="2" t="s">
        <v>51</v>
      </c>
      <c r="B60" s="2">
        <f>應日系!B60+應中系!B60+應英系!B60</f>
        <v>0</v>
      </c>
      <c r="C60" s="7"/>
      <c r="D60" s="4"/>
    </row>
    <row r="61" spans="1:13" x14ac:dyDescent="0.25">
      <c r="A61" s="6" t="s">
        <v>99</v>
      </c>
      <c r="B61" s="6">
        <f>SUM(B56:B60)</f>
        <v>8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f>應日系!B64+應中系!B64+應英系!B64</f>
        <v>5</v>
      </c>
      <c r="C64" s="7">
        <f>B64/B69</f>
        <v>0.625</v>
      </c>
    </row>
    <row r="65" spans="1:4" x14ac:dyDescent="0.25">
      <c r="A65" s="2" t="s">
        <v>43</v>
      </c>
      <c r="B65" s="2">
        <f>應日系!B65+應中系!B65+應英系!B65</f>
        <v>1</v>
      </c>
      <c r="C65" s="7">
        <f>B65/B69</f>
        <v>0.125</v>
      </c>
    </row>
    <row r="66" spans="1:4" x14ac:dyDescent="0.25">
      <c r="A66" s="2" t="s">
        <v>44</v>
      </c>
      <c r="B66" s="2">
        <f>應日系!B66+應中系!B66+應英系!B66</f>
        <v>2</v>
      </c>
      <c r="C66" s="7">
        <f>B66/B69</f>
        <v>0.25</v>
      </c>
    </row>
    <row r="67" spans="1:4" x14ac:dyDescent="0.25">
      <c r="A67" s="2" t="s">
        <v>45</v>
      </c>
      <c r="B67" s="2">
        <f>應日系!B67+應中系!B67+應英系!B67</f>
        <v>0</v>
      </c>
      <c r="C67" s="7"/>
    </row>
    <row r="68" spans="1:4" x14ac:dyDescent="0.25">
      <c r="A68" s="2" t="s">
        <v>55</v>
      </c>
      <c r="B68" s="2">
        <f>應日系!B68+應中系!B68+應英系!B68</f>
        <v>0</v>
      </c>
      <c r="C68" s="7"/>
      <c r="D68" s="4"/>
    </row>
    <row r="69" spans="1:4" x14ac:dyDescent="0.25">
      <c r="A69" s="6" t="s">
        <v>99</v>
      </c>
      <c r="B69" s="6">
        <f>SUM(B64:B68)</f>
        <v>8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f>應日系!B72+應中系!B72+應英系!B72</f>
        <v>5</v>
      </c>
      <c r="C72" s="7">
        <f>B72/B77</f>
        <v>0.625</v>
      </c>
    </row>
    <row r="73" spans="1:4" x14ac:dyDescent="0.25">
      <c r="A73" s="2" t="s">
        <v>43</v>
      </c>
      <c r="B73" s="2">
        <f>應日系!B73+應中系!B73+應英系!B73</f>
        <v>1</v>
      </c>
      <c r="C73" s="7">
        <f>B73/B77</f>
        <v>0.125</v>
      </c>
    </row>
    <row r="74" spans="1:4" x14ac:dyDescent="0.25">
      <c r="A74" s="2" t="s">
        <v>69</v>
      </c>
      <c r="B74" s="2">
        <f>應日系!B74+應中系!B74+應英系!B74</f>
        <v>2</v>
      </c>
      <c r="C74" s="7">
        <f>B74/B77</f>
        <v>0.25</v>
      </c>
    </row>
    <row r="75" spans="1:4" x14ac:dyDescent="0.25">
      <c r="A75" s="2" t="s">
        <v>70</v>
      </c>
      <c r="B75" s="2">
        <f>應日系!B75+應中系!B75+應英系!B75</f>
        <v>0</v>
      </c>
      <c r="C75" s="7"/>
    </row>
    <row r="76" spans="1:4" x14ac:dyDescent="0.25">
      <c r="A76" s="2" t="s">
        <v>71</v>
      </c>
      <c r="B76" s="2">
        <f>應日系!B76+應中系!B76+應英系!B76</f>
        <v>0</v>
      </c>
      <c r="C76" s="7"/>
    </row>
    <row r="77" spans="1:4" x14ac:dyDescent="0.25">
      <c r="A77" s="6" t="s">
        <v>99</v>
      </c>
      <c r="B77" s="6">
        <f>SUM(B72:B76)</f>
        <v>8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應日系!B80+應中系!B80+應英系!B80</f>
        <v>4</v>
      </c>
      <c r="C80" s="7">
        <f>B80/B85</f>
        <v>0.5</v>
      </c>
    </row>
    <row r="81" spans="1:3" x14ac:dyDescent="0.25">
      <c r="A81" s="2" t="s">
        <v>43</v>
      </c>
      <c r="B81" s="2">
        <f>應日系!B81+應中系!B81+應英系!B81</f>
        <v>2</v>
      </c>
      <c r="C81" s="7">
        <f>B81/B85</f>
        <v>0.25</v>
      </c>
    </row>
    <row r="82" spans="1:3" x14ac:dyDescent="0.25">
      <c r="A82" s="2" t="s">
        <v>44</v>
      </c>
      <c r="B82" s="2">
        <f>應日系!B82+應中系!B82+應英系!B82</f>
        <v>2</v>
      </c>
      <c r="C82" s="7">
        <f>B82/B85</f>
        <v>0.25</v>
      </c>
    </row>
    <row r="83" spans="1:3" x14ac:dyDescent="0.25">
      <c r="A83" s="2" t="s">
        <v>56</v>
      </c>
      <c r="B83" s="2">
        <f>應日系!B83+應中系!B83+應英系!B83</f>
        <v>0</v>
      </c>
      <c r="C83" s="7">
        <f>B83/B85</f>
        <v>0</v>
      </c>
    </row>
    <row r="84" spans="1:3" x14ac:dyDescent="0.25">
      <c r="A84" s="2" t="s">
        <v>55</v>
      </c>
      <c r="B84" s="2">
        <f>應日系!B84+應中系!B84+應英系!B84</f>
        <v>0</v>
      </c>
      <c r="C84" s="7"/>
    </row>
    <row r="85" spans="1:3" x14ac:dyDescent="0.25">
      <c r="A85" s="6" t="s">
        <v>99</v>
      </c>
      <c r="B85" s="6">
        <f>SUM(B80:B84)</f>
        <v>8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f>應日系!B88+應中系!B88+應英系!B88</f>
        <v>3</v>
      </c>
      <c r="C88" s="7">
        <f>B88/B93</f>
        <v>0.375</v>
      </c>
    </row>
    <row r="89" spans="1:3" x14ac:dyDescent="0.25">
      <c r="A89" s="2" t="s">
        <v>72</v>
      </c>
      <c r="B89" s="2">
        <f>應日系!B89+應中系!B89+應英系!B89</f>
        <v>3</v>
      </c>
      <c r="C89" s="7">
        <f>B89/B93</f>
        <v>0.375</v>
      </c>
    </row>
    <row r="90" spans="1:3" x14ac:dyDescent="0.25">
      <c r="A90" s="2" t="s">
        <v>73</v>
      </c>
      <c r="B90" s="2">
        <f>應日系!B90+應中系!B90+應英系!B90</f>
        <v>2</v>
      </c>
      <c r="C90" s="7">
        <f>B90/B93</f>
        <v>0.25</v>
      </c>
    </row>
    <row r="91" spans="1:3" x14ac:dyDescent="0.25">
      <c r="A91" s="2" t="s">
        <v>45</v>
      </c>
      <c r="B91" s="2">
        <f>應日系!B91+應中系!B91+應英系!B91</f>
        <v>0</v>
      </c>
      <c r="C91" s="7"/>
    </row>
    <row r="92" spans="1:3" x14ac:dyDescent="0.25">
      <c r="A92" s="2" t="s">
        <v>55</v>
      </c>
      <c r="B92" s="2">
        <f>應日系!B92+應中系!B92+應英系!B92</f>
        <v>0</v>
      </c>
      <c r="C92" s="7"/>
    </row>
    <row r="93" spans="1:3" x14ac:dyDescent="0.25">
      <c r="A93" s="6" t="s">
        <v>99</v>
      </c>
      <c r="B93" s="6">
        <f>SUM(B88:B92)</f>
        <v>8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f>應日系!B96+應中系!B96+應英系!B96</f>
        <v>4</v>
      </c>
      <c r="C96" s="7">
        <f>B96/B101</f>
        <v>0.5</v>
      </c>
    </row>
    <row r="97" spans="1:3" x14ac:dyDescent="0.25">
      <c r="A97" s="2" t="s">
        <v>43</v>
      </c>
      <c r="B97" s="2">
        <f>應日系!B97+應中系!B97+應英系!B97</f>
        <v>1</v>
      </c>
      <c r="C97" s="7">
        <f>B97/B101</f>
        <v>0.125</v>
      </c>
    </row>
    <row r="98" spans="1:3" x14ac:dyDescent="0.25">
      <c r="A98" s="2" t="s">
        <v>76</v>
      </c>
      <c r="B98" s="2">
        <f>應日系!B98+應中系!B98+應英系!B98</f>
        <v>3</v>
      </c>
      <c r="C98" s="7">
        <f>B98/B101</f>
        <v>0.375</v>
      </c>
    </row>
    <row r="99" spans="1:3" x14ac:dyDescent="0.25">
      <c r="A99" s="2" t="s">
        <v>77</v>
      </c>
      <c r="B99" s="2">
        <f>應日系!B99+應中系!B99+應英系!B99</f>
        <v>0</v>
      </c>
      <c r="C99" s="7">
        <f>B99/B101</f>
        <v>0</v>
      </c>
    </row>
    <row r="100" spans="1:3" x14ac:dyDescent="0.25">
      <c r="A100" s="2" t="s">
        <v>78</v>
      </c>
      <c r="B100" s="2">
        <f>應日系!B100+應中系!B100+應英系!B100</f>
        <v>0</v>
      </c>
      <c r="C100" s="7"/>
    </row>
    <row r="101" spans="1:3" x14ac:dyDescent="0.25">
      <c r="A101" s="6" t="s">
        <v>99</v>
      </c>
      <c r="B101" s="6">
        <f>SUM(B96:B100)</f>
        <v>8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f>應日系!B104+應中系!B104+應英系!B104</f>
        <v>3</v>
      </c>
      <c r="C104" s="7">
        <f>B104/B109</f>
        <v>0.375</v>
      </c>
    </row>
    <row r="105" spans="1:3" x14ac:dyDescent="0.25">
      <c r="A105" s="2" t="s">
        <v>81</v>
      </c>
      <c r="B105" s="2">
        <f>應日系!B105+應中系!B105+應英系!B105</f>
        <v>4</v>
      </c>
      <c r="C105" s="7">
        <f>B105/B109</f>
        <v>0.5</v>
      </c>
    </row>
    <row r="106" spans="1:3" x14ac:dyDescent="0.25">
      <c r="A106" s="2" t="s">
        <v>82</v>
      </c>
      <c r="B106" s="2">
        <f>應日系!B106+應中系!B106+應英系!B106</f>
        <v>1</v>
      </c>
      <c r="C106" s="7">
        <f>B106/B109</f>
        <v>0.125</v>
      </c>
    </row>
    <row r="107" spans="1:3" x14ac:dyDescent="0.25">
      <c r="A107" s="2" t="s">
        <v>83</v>
      </c>
      <c r="B107" s="2">
        <f>應日系!B107+應中系!B107+應英系!B107</f>
        <v>0</v>
      </c>
      <c r="C107" s="7"/>
    </row>
    <row r="108" spans="1:3" x14ac:dyDescent="0.25">
      <c r="A108" s="2" t="s">
        <v>84</v>
      </c>
      <c r="B108" s="2">
        <f>應日系!B108+應中系!B108+應英系!B108</f>
        <v>0</v>
      </c>
      <c r="C108" s="7"/>
    </row>
    <row r="109" spans="1:3" x14ac:dyDescent="0.25">
      <c r="A109" s="6" t="s">
        <v>99</v>
      </c>
      <c r="B109" s="6">
        <f>SUM(B104:B108)</f>
        <v>8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應日系!B112+應中系!B112+應英系!B112</f>
        <v>5</v>
      </c>
      <c r="C112" s="7">
        <f>B112/B117</f>
        <v>0.625</v>
      </c>
    </row>
    <row r="113" spans="1:3" x14ac:dyDescent="0.25">
      <c r="A113" s="2" t="s">
        <v>43</v>
      </c>
      <c r="B113" s="2">
        <f>應日系!B113+應中系!B113+應英系!B113</f>
        <v>2</v>
      </c>
      <c r="C113" s="7">
        <f>B113/B117</f>
        <v>0.25</v>
      </c>
    </row>
    <row r="114" spans="1:3" x14ac:dyDescent="0.25">
      <c r="A114" s="2" t="s">
        <v>44</v>
      </c>
      <c r="B114" s="2">
        <f>應日系!B114+應中系!B114+應英系!B114</f>
        <v>1</v>
      </c>
      <c r="C114" s="7">
        <f>B114/B117</f>
        <v>0.125</v>
      </c>
    </row>
    <row r="115" spans="1:3" x14ac:dyDescent="0.25">
      <c r="A115" s="2" t="s">
        <v>45</v>
      </c>
      <c r="B115" s="2">
        <f>應日系!B115+應中系!B115+應英系!B115</f>
        <v>0</v>
      </c>
      <c r="C115" s="7"/>
    </row>
    <row r="116" spans="1:3" x14ac:dyDescent="0.25">
      <c r="A116" s="2" t="s">
        <v>55</v>
      </c>
      <c r="B116" s="2">
        <f>應日系!B116+應中系!B116+應英系!B116</f>
        <v>0</v>
      </c>
      <c r="C116" s="7"/>
    </row>
    <row r="117" spans="1:3" x14ac:dyDescent="0.25">
      <c r="A117" s="6" t="s">
        <v>99</v>
      </c>
      <c r="B117" s="6">
        <f>SUM(B112:B116)</f>
        <v>8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f>應日系!B120+應中系!B120+應英系!B120</f>
        <v>1</v>
      </c>
      <c r="C120" s="7">
        <f>B120/B125</f>
        <v>0.125</v>
      </c>
    </row>
    <row r="121" spans="1:3" x14ac:dyDescent="0.25">
      <c r="A121" s="2" t="s">
        <v>54</v>
      </c>
      <c r="B121" s="2">
        <f>應日系!B121+應中系!B121+應英系!B121</f>
        <v>2</v>
      </c>
      <c r="C121" s="7">
        <f>B121/B125</f>
        <v>0.25</v>
      </c>
    </row>
    <row r="122" spans="1:3" x14ac:dyDescent="0.25">
      <c r="A122" s="2" t="s">
        <v>44</v>
      </c>
      <c r="B122" s="2">
        <f>應日系!B122+應中系!B122+應英系!B122</f>
        <v>5</v>
      </c>
      <c r="C122" s="7">
        <f>B122/B125</f>
        <v>0.625</v>
      </c>
    </row>
    <row r="123" spans="1:3" x14ac:dyDescent="0.25">
      <c r="A123" s="2" t="s">
        <v>45</v>
      </c>
      <c r="B123" s="2">
        <f>應日系!B123+應中系!B123+應英系!B123</f>
        <v>0</v>
      </c>
      <c r="C123" s="7">
        <f>B123/B125</f>
        <v>0</v>
      </c>
    </row>
    <row r="124" spans="1:3" x14ac:dyDescent="0.25">
      <c r="A124" s="2" t="s">
        <v>55</v>
      </c>
      <c r="B124" s="2">
        <f>應日系!B124+應中系!B124+應英系!B124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8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應日系!B130+應中系!B130+應英系!B130</f>
        <v>7</v>
      </c>
      <c r="C130" s="7">
        <f>B130/B135</f>
        <v>0.63636363636363635</v>
      </c>
    </row>
    <row r="131" spans="1:3" x14ac:dyDescent="0.25">
      <c r="A131" s="2" t="s">
        <v>86</v>
      </c>
      <c r="B131" s="2">
        <f>應日系!B131+應中系!B131+應英系!B131</f>
        <v>3</v>
      </c>
      <c r="C131" s="7">
        <f>B131/B135</f>
        <v>0.27272727272727271</v>
      </c>
    </row>
    <row r="132" spans="1:3" x14ac:dyDescent="0.25">
      <c r="A132" s="2" t="s">
        <v>87</v>
      </c>
      <c r="B132" s="2">
        <f>應日系!B132+應中系!B132+應英系!B132</f>
        <v>1</v>
      </c>
      <c r="C132" s="7">
        <f>B132/B135</f>
        <v>9.0909090909090912E-2</v>
      </c>
    </row>
    <row r="133" spans="1:3" x14ac:dyDescent="0.25">
      <c r="A133" s="2" t="s">
        <v>88</v>
      </c>
      <c r="B133" s="2">
        <f>應日系!B133+應中系!B133+應英系!B133</f>
        <v>0</v>
      </c>
      <c r="C133" s="7"/>
    </row>
    <row r="134" spans="1:3" x14ac:dyDescent="0.25">
      <c r="A134" s="2" t="s">
        <v>89</v>
      </c>
      <c r="B134" s="2">
        <f>應日系!B134+應中系!B134+應英系!B134</f>
        <v>0</v>
      </c>
      <c r="C134" s="7"/>
    </row>
    <row r="135" spans="1:3" x14ac:dyDescent="0.25">
      <c r="A135" s="6" t="s">
        <v>99</v>
      </c>
      <c r="B135" s="6">
        <f>SUM(B130:B134)</f>
        <v>11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應日系!B138+應中系!B138+應英系!B138</f>
        <v>2</v>
      </c>
      <c r="C138" s="7">
        <f>B138/B145</f>
        <v>6.8965517241379309E-2</v>
      </c>
    </row>
    <row r="139" spans="1:3" x14ac:dyDescent="0.25">
      <c r="A139" s="2" t="s">
        <v>2</v>
      </c>
      <c r="B139" s="2">
        <f>應日系!B139+應中系!B139+應英系!B139</f>
        <v>6</v>
      </c>
      <c r="C139" s="7">
        <f>B139/B145</f>
        <v>0.20689655172413793</v>
      </c>
    </row>
    <row r="140" spans="1:3" x14ac:dyDescent="0.25">
      <c r="A140" s="2" t="s">
        <v>3</v>
      </c>
      <c r="B140" s="2">
        <f>應日系!B140+應中系!B140+應英系!B140</f>
        <v>6</v>
      </c>
      <c r="C140" s="7">
        <f>B140/B145</f>
        <v>0.20689655172413793</v>
      </c>
    </row>
    <row r="141" spans="1:3" x14ac:dyDescent="0.25">
      <c r="A141" s="2" t="s">
        <v>4</v>
      </c>
      <c r="B141" s="2">
        <f>應日系!B141+應中系!B141+應英系!B141</f>
        <v>5</v>
      </c>
      <c r="C141" s="7">
        <f>B141/B145</f>
        <v>0.17241379310344829</v>
      </c>
    </row>
    <row r="142" spans="1:3" x14ac:dyDescent="0.25">
      <c r="A142" s="2" t="s">
        <v>5</v>
      </c>
      <c r="B142" s="2">
        <f>應日系!B142+應中系!B142+應英系!B142</f>
        <v>4</v>
      </c>
      <c r="C142" s="7">
        <f>B142/B145</f>
        <v>0.13793103448275862</v>
      </c>
    </row>
    <row r="143" spans="1:3" x14ac:dyDescent="0.25">
      <c r="A143" s="2" t="s">
        <v>6</v>
      </c>
      <c r="B143" s="2">
        <f>應日系!B143+應中系!B143+應英系!B143</f>
        <v>6</v>
      </c>
      <c r="C143" s="7">
        <f>B143/B145</f>
        <v>0.20689655172413793</v>
      </c>
    </row>
    <row r="144" spans="1:3" x14ac:dyDescent="0.25">
      <c r="A144" s="2" t="s">
        <v>7</v>
      </c>
      <c r="B144" s="2">
        <f>應日系!B144+應中系!B144+應英系!B144</f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29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f>應日系!B148+應中系!B148+應英系!B148</f>
        <v>0</v>
      </c>
      <c r="C148" s="7">
        <f>B148/B162</f>
        <v>0</v>
      </c>
    </row>
    <row r="149" spans="1:3" x14ac:dyDescent="0.25">
      <c r="A149" s="2" t="s">
        <v>9</v>
      </c>
      <c r="B149" s="2">
        <f>應日系!B149+應中系!B149+應英系!B149</f>
        <v>6</v>
      </c>
      <c r="C149" s="7">
        <f>B149/B162</f>
        <v>0.12244897959183673</v>
      </c>
    </row>
    <row r="150" spans="1:3" x14ac:dyDescent="0.25">
      <c r="A150" s="2" t="s">
        <v>10</v>
      </c>
      <c r="B150" s="2">
        <f>應日系!B150+應中系!B150+應英系!B150</f>
        <v>2</v>
      </c>
      <c r="C150" s="7">
        <f>B150/B162</f>
        <v>4.0816326530612242E-2</v>
      </c>
    </row>
    <row r="151" spans="1:3" x14ac:dyDescent="0.25">
      <c r="A151" s="2" t="s">
        <v>11</v>
      </c>
      <c r="B151" s="2">
        <f>應日系!B151+應中系!B151+應英系!B151</f>
        <v>4</v>
      </c>
      <c r="C151" s="7">
        <f>B151/B162</f>
        <v>8.1632653061224483E-2</v>
      </c>
    </row>
    <row r="152" spans="1:3" x14ac:dyDescent="0.25">
      <c r="A152" s="2" t="s">
        <v>12</v>
      </c>
      <c r="B152" s="2">
        <f>應日系!B152+應中系!B152+應英系!B152</f>
        <v>0</v>
      </c>
      <c r="C152" s="7">
        <f>B152/B162</f>
        <v>0</v>
      </c>
    </row>
    <row r="153" spans="1:3" x14ac:dyDescent="0.25">
      <c r="A153" s="2" t="s">
        <v>13</v>
      </c>
      <c r="B153" s="2">
        <f>應日系!B153+應中系!B153+應英系!B153</f>
        <v>1</v>
      </c>
      <c r="C153" s="7">
        <f>B153/B162</f>
        <v>2.0408163265306121E-2</v>
      </c>
    </row>
    <row r="154" spans="1:3" x14ac:dyDescent="0.25">
      <c r="A154" s="2" t="s">
        <v>14</v>
      </c>
      <c r="B154" s="2">
        <f>應日系!B154+應中系!B154+應英系!B154</f>
        <v>8</v>
      </c>
      <c r="C154" s="7">
        <f>B154/B162</f>
        <v>0.16326530612244897</v>
      </c>
    </row>
    <row r="155" spans="1:3" x14ac:dyDescent="0.25">
      <c r="A155" s="2" t="s">
        <v>15</v>
      </c>
      <c r="B155" s="2">
        <f>應日系!B155+應中系!B155+應英系!B155</f>
        <v>5</v>
      </c>
      <c r="C155" s="7">
        <f>B155/B162</f>
        <v>0.10204081632653061</v>
      </c>
    </row>
    <row r="156" spans="1:3" x14ac:dyDescent="0.25">
      <c r="A156" s="2" t="s">
        <v>16</v>
      </c>
      <c r="B156" s="2">
        <f>應日系!B156+應中系!B156+應英系!B156</f>
        <v>3</v>
      </c>
      <c r="C156" s="7">
        <f>B156/B162</f>
        <v>6.1224489795918366E-2</v>
      </c>
    </row>
    <row r="157" spans="1:3" x14ac:dyDescent="0.25">
      <c r="A157" s="2" t="s">
        <v>17</v>
      </c>
      <c r="B157" s="2">
        <f>應日系!B157+應中系!B157+應英系!B157</f>
        <v>2</v>
      </c>
      <c r="C157" s="7">
        <f>B157/B162</f>
        <v>4.0816326530612242E-2</v>
      </c>
    </row>
    <row r="158" spans="1:3" x14ac:dyDescent="0.25">
      <c r="A158" s="2" t="s">
        <v>18</v>
      </c>
      <c r="B158" s="2">
        <f>應日系!B158+應中系!B158+應英系!B158</f>
        <v>11</v>
      </c>
      <c r="C158" s="7">
        <f>B158/B162</f>
        <v>0.22448979591836735</v>
      </c>
    </row>
    <row r="159" spans="1:3" x14ac:dyDescent="0.25">
      <c r="A159" s="2" t="s">
        <v>19</v>
      </c>
      <c r="B159" s="2">
        <f>應日系!B159+應中系!B159+應英系!B159</f>
        <v>1</v>
      </c>
      <c r="C159" s="7">
        <f>B159/B162</f>
        <v>2.0408163265306121E-2</v>
      </c>
    </row>
    <row r="160" spans="1:3" x14ac:dyDescent="0.25">
      <c r="A160" s="2" t="s">
        <v>20</v>
      </c>
      <c r="B160" s="2">
        <f>應日系!B160+應中系!B160+應英系!B160</f>
        <v>6</v>
      </c>
      <c r="C160" s="7">
        <f>B160/B162</f>
        <v>0.12244897959183673</v>
      </c>
    </row>
    <row r="161" spans="1:3" x14ac:dyDescent="0.25">
      <c r="A161" s="2" t="s">
        <v>7</v>
      </c>
      <c r="B161" s="2">
        <f>應日系!B161+應中系!B161+應英系!B161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49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f>應日系!B165+應中系!B165+應英系!B165</f>
        <v>6</v>
      </c>
      <c r="C165" s="7">
        <f>B165/B167</f>
        <v>0.54545454545454541</v>
      </c>
    </row>
    <row r="166" spans="1:3" x14ac:dyDescent="0.25">
      <c r="A166" s="2" t="s">
        <v>94</v>
      </c>
      <c r="B166" s="2">
        <f>應日系!B166+應中系!B166+應英系!B166</f>
        <v>5</v>
      </c>
      <c r="C166" s="7">
        <f>B166/B167</f>
        <v>0.45454545454545453</v>
      </c>
    </row>
    <row r="167" spans="1:3" x14ac:dyDescent="0.25">
      <c r="A167" s="6" t="s">
        <v>99</v>
      </c>
      <c r="B167" s="6">
        <f>SUM(B165:B166)</f>
        <v>11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f>應日系!B170+應中系!B170+應英系!B170</f>
        <v>7</v>
      </c>
      <c r="C170" s="7">
        <f>B170/B172</f>
        <v>0.63636363636363635</v>
      </c>
    </row>
    <row r="171" spans="1:3" x14ac:dyDescent="0.25">
      <c r="A171" s="2" t="s">
        <v>98</v>
      </c>
      <c r="B171" s="2">
        <f>應日系!B171+應中系!B171+應英系!B171</f>
        <v>4</v>
      </c>
      <c r="C171" s="7">
        <f>B171/B172</f>
        <v>0.36363636363636365</v>
      </c>
    </row>
    <row r="172" spans="1:3" x14ac:dyDescent="0.25">
      <c r="A172" s="6" t="s">
        <v>99</v>
      </c>
      <c r="B172" s="6">
        <f>SUM(B170:B171)</f>
        <v>11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8" t="s">
        <v>157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 t="s">
        <v>103</v>
      </c>
      <c r="B2" s="19"/>
      <c r="C2" s="19"/>
      <c r="D2" s="19"/>
      <c r="E2" s="19"/>
      <c r="F2" s="19"/>
      <c r="G2" s="19"/>
      <c r="H2" s="19"/>
      <c r="I2" s="20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39</v>
      </c>
    </row>
    <row r="6" spans="1:9" x14ac:dyDescent="0.25">
      <c r="A6" s="2" t="s">
        <v>41</v>
      </c>
      <c r="B6" s="2">
        <v>3</v>
      </c>
      <c r="C6" s="7">
        <f>B6/B11</f>
        <v>0.6</v>
      </c>
    </row>
    <row r="7" spans="1:9" x14ac:dyDescent="0.25">
      <c r="A7" s="2" t="s">
        <v>43</v>
      </c>
      <c r="B7" s="2">
        <v>2</v>
      </c>
      <c r="C7" s="7">
        <f>B7/B11</f>
        <v>0.4</v>
      </c>
    </row>
    <row r="8" spans="1:9" x14ac:dyDescent="0.25">
      <c r="A8" s="2" t="s">
        <v>44</v>
      </c>
      <c r="B8" s="2">
        <v>0</v>
      </c>
      <c r="C8" s="7">
        <f>B8/B11</f>
        <v>0</v>
      </c>
    </row>
    <row r="9" spans="1:9" x14ac:dyDescent="0.25">
      <c r="A9" s="2" t="s">
        <v>45</v>
      </c>
      <c r="B9" s="2">
        <v>0</v>
      </c>
      <c r="C9" s="7">
        <f>B9/B11</f>
        <v>0</v>
      </c>
    </row>
    <row r="10" spans="1:9" x14ac:dyDescent="0.25">
      <c r="A10" s="2" t="s">
        <v>47</v>
      </c>
      <c r="B10" s="2">
        <v>0</v>
      </c>
      <c r="C10" s="7">
        <f>B10/B11</f>
        <v>0</v>
      </c>
    </row>
    <row r="11" spans="1:9" x14ac:dyDescent="0.25">
      <c r="A11" s="6" t="s">
        <v>99</v>
      </c>
      <c r="B11" s="6">
        <v>5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3</v>
      </c>
      <c r="C14" s="7">
        <f>B14/B19</f>
        <v>0.6</v>
      </c>
    </row>
    <row r="15" spans="1:9" x14ac:dyDescent="0.25">
      <c r="A15" s="2" t="s">
        <v>43</v>
      </c>
      <c r="B15" s="2">
        <v>2</v>
      </c>
      <c r="C15" s="7">
        <f>B15/B19</f>
        <v>0.4</v>
      </c>
    </row>
    <row r="16" spans="1:9" x14ac:dyDescent="0.25">
      <c r="A16" s="2" t="s">
        <v>44</v>
      </c>
      <c r="B16" s="2">
        <v>0</v>
      </c>
      <c r="C16" s="7">
        <f>B16/B19</f>
        <v>0</v>
      </c>
    </row>
    <row r="17" spans="1:4" x14ac:dyDescent="0.25">
      <c r="A17" s="2" t="s">
        <v>45</v>
      </c>
      <c r="B17" s="2">
        <v>0</v>
      </c>
      <c r="C17" s="7">
        <f>B17/B19</f>
        <v>0</v>
      </c>
    </row>
    <row r="18" spans="1:4" x14ac:dyDescent="0.25">
      <c r="A18" s="2" t="s">
        <v>47</v>
      </c>
      <c r="B18" s="2">
        <v>0</v>
      </c>
      <c r="C18" s="7">
        <f>B18/B19</f>
        <v>0</v>
      </c>
      <c r="D18" s="4"/>
    </row>
    <row r="19" spans="1:4" x14ac:dyDescent="0.25">
      <c r="A19" s="6" t="s">
        <v>99</v>
      </c>
      <c r="B19" s="6">
        <v>5</v>
      </c>
      <c r="C19" s="9">
        <v>1</v>
      </c>
    </row>
    <row r="20" spans="1:4" x14ac:dyDescent="0.25">
      <c r="B20" s="1">
        <v>0</v>
      </c>
    </row>
    <row r="21" spans="1:4" x14ac:dyDescent="0.25">
      <c r="A21" s="17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3</v>
      </c>
      <c r="C24" s="7">
        <f>B24/B29</f>
        <v>0.6</v>
      </c>
      <c r="D24" s="4"/>
    </row>
    <row r="25" spans="1:4" x14ac:dyDescent="0.25">
      <c r="A25" s="2" t="s">
        <v>43</v>
      </c>
      <c r="B25" s="2">
        <v>2</v>
      </c>
      <c r="C25" s="7">
        <f>B25/B29</f>
        <v>0.4</v>
      </c>
      <c r="D25" s="4"/>
    </row>
    <row r="26" spans="1:4" x14ac:dyDescent="0.25">
      <c r="A26" s="2" t="s">
        <v>44</v>
      </c>
      <c r="B26" s="2">
        <v>0</v>
      </c>
      <c r="C26" s="7">
        <f>B26/B29</f>
        <v>0</v>
      </c>
      <c r="D26" s="4"/>
    </row>
    <row r="27" spans="1:4" x14ac:dyDescent="0.25">
      <c r="A27" s="2" t="s">
        <v>45</v>
      </c>
      <c r="B27" s="2">
        <v>0</v>
      </c>
      <c r="C27" s="7">
        <f>B27/B29</f>
        <v>0</v>
      </c>
    </row>
    <row r="28" spans="1:4" x14ac:dyDescent="0.25">
      <c r="A28" s="2" t="s">
        <v>47</v>
      </c>
      <c r="B28" s="2">
        <v>0</v>
      </c>
      <c r="C28" s="7">
        <f>B28/B29</f>
        <v>0</v>
      </c>
    </row>
    <row r="29" spans="1:4" x14ac:dyDescent="0.25">
      <c r="A29" s="6" t="s">
        <v>99</v>
      </c>
      <c r="B29" s="6">
        <v>5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4</v>
      </c>
      <c r="C32" s="7">
        <f>B32/B37</f>
        <v>0.8</v>
      </c>
    </row>
    <row r="33" spans="1:4" x14ac:dyDescent="0.25">
      <c r="A33" s="2" t="s">
        <v>43</v>
      </c>
      <c r="B33" s="2">
        <v>1</v>
      </c>
      <c r="C33" s="7">
        <f>B33/B37</f>
        <v>0.2</v>
      </c>
    </row>
    <row r="34" spans="1:4" x14ac:dyDescent="0.25">
      <c r="A34" s="2" t="s">
        <v>44</v>
      </c>
      <c r="B34" s="2">
        <v>0</v>
      </c>
      <c r="C34" s="7">
        <f>B34/B37</f>
        <v>0</v>
      </c>
    </row>
    <row r="35" spans="1:4" x14ac:dyDescent="0.25">
      <c r="A35" s="2" t="s">
        <v>45</v>
      </c>
      <c r="B35" s="2">
        <v>0</v>
      </c>
      <c r="C35" s="7">
        <f>B35/B37</f>
        <v>0</v>
      </c>
    </row>
    <row r="36" spans="1:4" x14ac:dyDescent="0.25">
      <c r="A36" s="2" t="s">
        <v>47</v>
      </c>
      <c r="B36" s="2">
        <v>0</v>
      </c>
      <c r="C36" s="7">
        <f>B36/B37</f>
        <v>0</v>
      </c>
      <c r="D36" s="4"/>
    </row>
    <row r="37" spans="1:4" x14ac:dyDescent="0.25">
      <c r="A37" s="6" t="s">
        <v>99</v>
      </c>
      <c r="B37" s="6">
        <v>5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39</v>
      </c>
    </row>
    <row r="40" spans="1:4" x14ac:dyDescent="0.25">
      <c r="A40" s="2" t="s">
        <v>41</v>
      </c>
      <c r="B40" s="2">
        <v>4</v>
      </c>
      <c r="C40" s="7">
        <f>B40/B45</f>
        <v>0.8</v>
      </c>
    </row>
    <row r="41" spans="1:4" x14ac:dyDescent="0.25">
      <c r="A41" s="2" t="s">
        <v>43</v>
      </c>
      <c r="B41" s="2">
        <v>1</v>
      </c>
      <c r="C41" s="7">
        <f>B41/B45</f>
        <v>0.2</v>
      </c>
    </row>
    <row r="42" spans="1:4" x14ac:dyDescent="0.25">
      <c r="A42" s="2" t="s">
        <v>44</v>
      </c>
      <c r="B42" s="2">
        <v>0</v>
      </c>
      <c r="C42" s="7">
        <f>B42/B45</f>
        <v>0</v>
      </c>
    </row>
    <row r="43" spans="1:4" x14ac:dyDescent="0.25">
      <c r="A43" s="2" t="s">
        <v>45</v>
      </c>
      <c r="B43" s="2">
        <v>0</v>
      </c>
      <c r="C43" s="7">
        <f>B43/B45</f>
        <v>0</v>
      </c>
    </row>
    <row r="44" spans="1:4" x14ac:dyDescent="0.25">
      <c r="A44" s="2" t="s">
        <v>47</v>
      </c>
      <c r="B44" s="2">
        <v>0</v>
      </c>
      <c r="C44" s="7">
        <f>B44/B45</f>
        <v>0</v>
      </c>
      <c r="D44" s="4"/>
    </row>
    <row r="45" spans="1:4" x14ac:dyDescent="0.25">
      <c r="A45" s="6" t="s">
        <v>99</v>
      </c>
      <c r="B45" s="6">
        <v>5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4</v>
      </c>
      <c r="C48" s="7">
        <f>B48/B53</f>
        <v>0.8</v>
      </c>
    </row>
    <row r="49" spans="1:13" x14ac:dyDescent="0.25">
      <c r="A49" s="2" t="s">
        <v>43</v>
      </c>
      <c r="B49" s="2">
        <v>1</v>
      </c>
      <c r="C49" s="7">
        <f>B49/B53</f>
        <v>0.2</v>
      </c>
    </row>
    <row r="50" spans="1:13" x14ac:dyDescent="0.25">
      <c r="A50" s="2" t="s">
        <v>44</v>
      </c>
      <c r="B50" s="2">
        <v>0</v>
      </c>
      <c r="C50" s="7">
        <f>B50/B53</f>
        <v>0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47</v>
      </c>
      <c r="B52" s="2">
        <v>0</v>
      </c>
      <c r="C52" s="7"/>
      <c r="D52" s="4"/>
    </row>
    <row r="53" spans="1:13" x14ac:dyDescent="0.25">
      <c r="A53" s="6" t="s">
        <v>99</v>
      </c>
      <c r="B53" s="6">
        <v>5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41</v>
      </c>
      <c r="B56" s="2">
        <v>4</v>
      </c>
      <c r="C56" s="7">
        <f>B56/B61</f>
        <v>0.8</v>
      </c>
    </row>
    <row r="57" spans="1:13" x14ac:dyDescent="0.25">
      <c r="A57" s="2" t="s">
        <v>43</v>
      </c>
      <c r="B57" s="2">
        <v>1</v>
      </c>
      <c r="C57" s="7">
        <f>B57/B61</f>
        <v>0.2</v>
      </c>
    </row>
    <row r="58" spans="1:13" x14ac:dyDescent="0.25">
      <c r="A58" s="2" t="s">
        <v>44</v>
      </c>
      <c r="B58" s="2">
        <v>0</v>
      </c>
      <c r="C58" s="7">
        <f>B58/B61</f>
        <v>0</v>
      </c>
    </row>
    <row r="59" spans="1:13" x14ac:dyDescent="0.25">
      <c r="A59" s="2" t="s">
        <v>45</v>
      </c>
      <c r="B59" s="2">
        <v>0</v>
      </c>
      <c r="C59" s="7">
        <f>B59/B61</f>
        <v>0</v>
      </c>
    </row>
    <row r="60" spans="1:13" x14ac:dyDescent="0.25">
      <c r="A60" s="2" t="s">
        <v>47</v>
      </c>
      <c r="B60" s="2">
        <v>0</v>
      </c>
      <c r="C60" s="7">
        <f>B60/B61</f>
        <v>0</v>
      </c>
      <c r="D60" s="4"/>
    </row>
    <row r="61" spans="1:13" x14ac:dyDescent="0.25">
      <c r="A61" s="6" t="s">
        <v>99</v>
      </c>
      <c r="B61" s="6">
        <v>5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39</v>
      </c>
    </row>
    <row r="64" spans="1:13" x14ac:dyDescent="0.25">
      <c r="A64" s="2" t="s">
        <v>41</v>
      </c>
      <c r="B64" s="2">
        <v>4</v>
      </c>
      <c r="C64" s="7">
        <f>B64/B69</f>
        <v>0.8</v>
      </c>
    </row>
    <row r="65" spans="1:4" x14ac:dyDescent="0.25">
      <c r="A65" s="2" t="s">
        <v>43</v>
      </c>
      <c r="B65" s="2">
        <v>1</v>
      </c>
      <c r="C65" s="7">
        <f>B65/B69</f>
        <v>0.2</v>
      </c>
    </row>
    <row r="66" spans="1:4" x14ac:dyDescent="0.25">
      <c r="A66" s="2" t="s">
        <v>44</v>
      </c>
      <c r="B66" s="2">
        <v>0</v>
      </c>
      <c r="C66" s="7">
        <f>B66/B69</f>
        <v>0</v>
      </c>
    </row>
    <row r="67" spans="1:4" x14ac:dyDescent="0.25">
      <c r="A67" s="2" t="s">
        <v>45</v>
      </c>
      <c r="B67" s="2">
        <v>0</v>
      </c>
      <c r="C67" s="7">
        <f>B67/B69</f>
        <v>0</v>
      </c>
    </row>
    <row r="68" spans="1:4" x14ac:dyDescent="0.25">
      <c r="A68" s="2" t="s">
        <v>47</v>
      </c>
      <c r="B68" s="2">
        <v>0</v>
      </c>
      <c r="C68" s="7">
        <f>B68/B69</f>
        <v>0</v>
      </c>
      <c r="D68" s="4"/>
    </row>
    <row r="69" spans="1:4" x14ac:dyDescent="0.25">
      <c r="A69" s="6" t="s">
        <v>99</v>
      </c>
      <c r="B69" s="6">
        <v>5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39</v>
      </c>
    </row>
    <row r="72" spans="1:4" x14ac:dyDescent="0.25">
      <c r="A72" s="2" t="s">
        <v>41</v>
      </c>
      <c r="B72" s="2">
        <v>4</v>
      </c>
      <c r="C72" s="7">
        <f>B72/B77</f>
        <v>0.8</v>
      </c>
    </row>
    <row r="73" spans="1:4" x14ac:dyDescent="0.25">
      <c r="A73" s="2" t="s">
        <v>43</v>
      </c>
      <c r="B73" s="2">
        <v>1</v>
      </c>
      <c r="C73" s="7">
        <f>B73/B77</f>
        <v>0.2</v>
      </c>
    </row>
    <row r="74" spans="1:4" x14ac:dyDescent="0.25">
      <c r="A74" s="2" t="s">
        <v>44</v>
      </c>
      <c r="B74" s="2">
        <v>0</v>
      </c>
      <c r="C74" s="7">
        <f>B74/B77</f>
        <v>0</v>
      </c>
    </row>
    <row r="75" spans="1:4" x14ac:dyDescent="0.25">
      <c r="A75" s="2" t="s">
        <v>45</v>
      </c>
      <c r="B75" s="2">
        <v>0</v>
      </c>
      <c r="C75" s="7">
        <f>B75/B77</f>
        <v>0</v>
      </c>
    </row>
    <row r="76" spans="1:4" x14ac:dyDescent="0.25">
      <c r="A76" s="2" t="s">
        <v>47</v>
      </c>
      <c r="B76" s="2">
        <v>0</v>
      </c>
      <c r="C76" s="7">
        <f>B76/B77</f>
        <v>0</v>
      </c>
    </row>
    <row r="77" spans="1:4" x14ac:dyDescent="0.25">
      <c r="A77" s="6" t="s">
        <v>99</v>
      </c>
      <c r="B77" s="6">
        <v>5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3</v>
      </c>
      <c r="C80" s="7">
        <f>B80/B85</f>
        <v>0.6</v>
      </c>
    </row>
    <row r="81" spans="1:3" x14ac:dyDescent="0.25">
      <c r="A81" s="2" t="s">
        <v>43</v>
      </c>
      <c r="B81" s="2">
        <v>2</v>
      </c>
      <c r="C81" s="7">
        <f>B81/B85</f>
        <v>0.4</v>
      </c>
    </row>
    <row r="82" spans="1:3" x14ac:dyDescent="0.25">
      <c r="A82" s="2" t="s">
        <v>44</v>
      </c>
      <c r="B82" s="2">
        <v>0</v>
      </c>
      <c r="C82" s="7">
        <f>B82/B85</f>
        <v>0</v>
      </c>
    </row>
    <row r="83" spans="1:3" x14ac:dyDescent="0.25">
      <c r="A83" s="2" t="s">
        <v>45</v>
      </c>
      <c r="B83" s="2">
        <v>0</v>
      </c>
      <c r="C83" s="7">
        <f>B83/B85</f>
        <v>0</v>
      </c>
    </row>
    <row r="84" spans="1:3" x14ac:dyDescent="0.25">
      <c r="A84" s="2" t="s">
        <v>47</v>
      </c>
      <c r="B84" s="2">
        <v>0</v>
      </c>
      <c r="C84" s="7">
        <f>B84/B85</f>
        <v>0</v>
      </c>
    </row>
    <row r="85" spans="1:3" x14ac:dyDescent="0.25">
      <c r="A85" s="6" t="s">
        <v>99</v>
      </c>
      <c r="B85" s="6">
        <v>5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39</v>
      </c>
    </row>
    <row r="88" spans="1:3" x14ac:dyDescent="0.25">
      <c r="A88" s="2" t="s">
        <v>41</v>
      </c>
      <c r="B88" s="2">
        <v>3</v>
      </c>
      <c r="C88" s="7">
        <f>B88/B93</f>
        <v>0.6</v>
      </c>
    </row>
    <row r="89" spans="1:3" x14ac:dyDescent="0.25">
      <c r="A89" s="2" t="s">
        <v>43</v>
      </c>
      <c r="B89" s="2">
        <v>2</v>
      </c>
      <c r="C89" s="7">
        <f>B89/B93</f>
        <v>0.4</v>
      </c>
    </row>
    <row r="90" spans="1:3" x14ac:dyDescent="0.25">
      <c r="A90" s="2" t="s">
        <v>44</v>
      </c>
      <c r="B90" s="2">
        <v>0</v>
      </c>
      <c r="C90" s="7">
        <f>B90/B93</f>
        <v>0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47</v>
      </c>
      <c r="B92" s="2">
        <v>0</v>
      </c>
      <c r="C92" s="7"/>
    </row>
    <row r="93" spans="1:3" x14ac:dyDescent="0.25">
      <c r="A93" s="6" t="s">
        <v>99</v>
      </c>
      <c r="B93" s="6">
        <v>5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39</v>
      </c>
    </row>
    <row r="96" spans="1:3" x14ac:dyDescent="0.25">
      <c r="A96" s="2" t="s">
        <v>41</v>
      </c>
      <c r="B96" s="2">
        <v>3</v>
      </c>
      <c r="C96" s="7">
        <f>B96/B101</f>
        <v>0.6</v>
      </c>
    </row>
    <row r="97" spans="1:3" x14ac:dyDescent="0.25">
      <c r="A97" s="2" t="s">
        <v>43</v>
      </c>
      <c r="B97" s="2">
        <v>1</v>
      </c>
      <c r="C97" s="7">
        <f>B97/B101</f>
        <v>0.2</v>
      </c>
    </row>
    <row r="98" spans="1:3" x14ac:dyDescent="0.25">
      <c r="A98" s="2" t="s">
        <v>44</v>
      </c>
      <c r="B98" s="2">
        <v>1</v>
      </c>
      <c r="C98" s="7">
        <f>B98/B101</f>
        <v>0.2</v>
      </c>
    </row>
    <row r="99" spans="1:3" x14ac:dyDescent="0.25">
      <c r="A99" s="2" t="s">
        <v>45</v>
      </c>
      <c r="B99" s="2">
        <v>0</v>
      </c>
      <c r="C99" s="7">
        <f>B99/B101</f>
        <v>0</v>
      </c>
    </row>
    <row r="100" spans="1:3" x14ac:dyDescent="0.25">
      <c r="A100" s="2" t="s">
        <v>47</v>
      </c>
      <c r="B100" s="2">
        <v>0</v>
      </c>
      <c r="C100" s="7">
        <f>B100/B101</f>
        <v>0</v>
      </c>
    </row>
    <row r="101" spans="1:3" x14ac:dyDescent="0.25">
      <c r="A101" s="6" t="s">
        <v>99</v>
      </c>
      <c r="B101" s="6">
        <v>5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39</v>
      </c>
    </row>
    <row r="104" spans="1:3" x14ac:dyDescent="0.25">
      <c r="A104" s="2" t="s">
        <v>41</v>
      </c>
      <c r="B104" s="2">
        <v>3</v>
      </c>
      <c r="C104" s="7">
        <f>B104/B109</f>
        <v>0.6</v>
      </c>
    </row>
    <row r="105" spans="1:3" x14ac:dyDescent="0.25">
      <c r="A105" s="2" t="s">
        <v>43</v>
      </c>
      <c r="B105" s="2">
        <v>2</v>
      </c>
      <c r="C105" s="7">
        <f>B105/B109</f>
        <v>0.4</v>
      </c>
    </row>
    <row r="106" spans="1:3" x14ac:dyDescent="0.25">
      <c r="A106" s="2" t="s">
        <v>44</v>
      </c>
      <c r="B106" s="2">
        <v>0</v>
      </c>
      <c r="C106" s="7">
        <f>B106/B109</f>
        <v>0</v>
      </c>
    </row>
    <row r="107" spans="1:3" x14ac:dyDescent="0.25">
      <c r="A107" s="2" t="s">
        <v>45</v>
      </c>
      <c r="B107" s="2">
        <v>0</v>
      </c>
      <c r="C107" s="7">
        <f>B107/B109</f>
        <v>0</v>
      </c>
    </row>
    <row r="108" spans="1:3" x14ac:dyDescent="0.25">
      <c r="A108" s="2" t="s">
        <v>47</v>
      </c>
      <c r="B108" s="2">
        <v>0</v>
      </c>
      <c r="C108" s="7">
        <f>B108/B109</f>
        <v>0</v>
      </c>
    </row>
    <row r="109" spans="1:3" x14ac:dyDescent="0.25">
      <c r="A109" s="6" t="s">
        <v>99</v>
      </c>
      <c r="B109" s="6">
        <v>5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4</v>
      </c>
      <c r="C112" s="7">
        <f>B112/B117</f>
        <v>0.8</v>
      </c>
    </row>
    <row r="113" spans="1:3" x14ac:dyDescent="0.25">
      <c r="A113" s="2" t="s">
        <v>43</v>
      </c>
      <c r="B113" s="2">
        <v>1</v>
      </c>
      <c r="C113" s="7">
        <f>B113/B117</f>
        <v>0.2</v>
      </c>
    </row>
    <row r="114" spans="1:3" x14ac:dyDescent="0.25">
      <c r="A114" s="2" t="s">
        <v>44</v>
      </c>
      <c r="B114" s="2">
        <v>0</v>
      </c>
      <c r="C114" s="7">
        <f>B114/B117</f>
        <v>0</v>
      </c>
    </row>
    <row r="115" spans="1:3" x14ac:dyDescent="0.25">
      <c r="A115" s="2" t="s">
        <v>45</v>
      </c>
      <c r="B115" s="2">
        <v>0</v>
      </c>
      <c r="C115" s="7">
        <f>B115/B117</f>
        <v>0</v>
      </c>
    </row>
    <row r="116" spans="1:3" x14ac:dyDescent="0.25">
      <c r="A116" s="2" t="s">
        <v>47</v>
      </c>
      <c r="B116" s="2">
        <v>0</v>
      </c>
      <c r="C116" s="7">
        <f>B116/B117</f>
        <v>0</v>
      </c>
    </row>
    <row r="117" spans="1:3" x14ac:dyDescent="0.25">
      <c r="A117" s="6" t="s">
        <v>99</v>
      </c>
      <c r="B117" s="6">
        <v>5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41</v>
      </c>
      <c r="B120" s="2">
        <v>1</v>
      </c>
      <c r="C120" s="7">
        <f>B120/B125</f>
        <v>0.2</v>
      </c>
    </row>
    <row r="121" spans="1:3" x14ac:dyDescent="0.25">
      <c r="A121" s="2" t="s">
        <v>43</v>
      </c>
      <c r="B121" s="2">
        <v>2</v>
      </c>
      <c r="C121" s="7">
        <f>B121/B125</f>
        <v>0.4</v>
      </c>
    </row>
    <row r="122" spans="1:3" x14ac:dyDescent="0.25">
      <c r="A122" s="2" t="s">
        <v>44</v>
      </c>
      <c r="B122" s="2">
        <v>2</v>
      </c>
      <c r="C122" s="7">
        <f>B122/B125</f>
        <v>0.4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47</v>
      </c>
      <c r="B124" s="2">
        <v>0</v>
      </c>
      <c r="C124" s="7">
        <f>B124/B125</f>
        <v>0</v>
      </c>
    </row>
    <row r="125" spans="1:3" x14ac:dyDescent="0.25">
      <c r="A125" s="6" t="s">
        <v>99</v>
      </c>
      <c r="B125" s="6">
        <v>5</v>
      </c>
      <c r="C125" s="9">
        <v>1</v>
      </c>
    </row>
    <row r="127" spans="1:3" x14ac:dyDescent="0.25">
      <c r="A127" s="17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4</v>
      </c>
      <c r="C130" s="7">
        <f>B130/B135</f>
        <v>0.8</v>
      </c>
    </row>
    <row r="131" spans="1:3" x14ac:dyDescent="0.25">
      <c r="A131" s="2" t="s">
        <v>86</v>
      </c>
      <c r="B131" s="2">
        <v>1</v>
      </c>
      <c r="C131" s="7">
        <f>B131/B135</f>
        <v>0.2</v>
      </c>
    </row>
    <row r="132" spans="1:3" x14ac:dyDescent="0.25">
      <c r="A132" s="2" t="s">
        <v>44</v>
      </c>
      <c r="B132" s="2">
        <v>0</v>
      </c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>
        <f>B133/B135</f>
        <v>0</v>
      </c>
    </row>
    <row r="134" spans="1:3" x14ac:dyDescent="0.25">
      <c r="A134" s="2" t="s">
        <v>89</v>
      </c>
      <c r="B134" s="2">
        <v>0</v>
      </c>
      <c r="C134" s="7">
        <f>B134/B135</f>
        <v>0</v>
      </c>
    </row>
    <row r="135" spans="1:3" x14ac:dyDescent="0.25">
      <c r="A135" s="6" t="s">
        <v>99</v>
      </c>
      <c r="B135" s="6">
        <v>5</v>
      </c>
      <c r="C135" s="9">
        <v>1</v>
      </c>
    </row>
    <row r="136" spans="1:3" x14ac:dyDescent="0.25">
      <c r="A136" s="17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7.1428571428571425E-2</v>
      </c>
    </row>
    <row r="139" spans="1:3" x14ac:dyDescent="0.25">
      <c r="A139" s="2" t="s">
        <v>2</v>
      </c>
      <c r="B139" s="2">
        <v>3</v>
      </c>
      <c r="C139" s="7">
        <f>B139/B145</f>
        <v>0.21428571428571427</v>
      </c>
    </row>
    <row r="140" spans="1:3" x14ac:dyDescent="0.25">
      <c r="A140" s="2" t="s">
        <v>3</v>
      </c>
      <c r="B140" s="2">
        <v>3</v>
      </c>
      <c r="C140" s="7">
        <f>B140/B145</f>
        <v>0.21428571428571427</v>
      </c>
    </row>
    <row r="141" spans="1:3" x14ac:dyDescent="0.25">
      <c r="A141" s="2" t="s">
        <v>4</v>
      </c>
      <c r="B141" s="2">
        <v>3</v>
      </c>
      <c r="C141" s="7">
        <f>B141/B145</f>
        <v>0.21428571428571427</v>
      </c>
    </row>
    <row r="142" spans="1:3" x14ac:dyDescent="0.25">
      <c r="A142" s="2" t="s">
        <v>5</v>
      </c>
      <c r="B142" s="2">
        <v>2</v>
      </c>
      <c r="C142" s="7">
        <f>B142/B145</f>
        <v>0.14285714285714285</v>
      </c>
    </row>
    <row r="143" spans="1:3" x14ac:dyDescent="0.25">
      <c r="A143" s="2" t="s">
        <v>6</v>
      </c>
      <c r="B143" s="2">
        <v>2</v>
      </c>
      <c r="C143" s="7">
        <f>B143/B145</f>
        <v>0.14285714285714285</v>
      </c>
    </row>
    <row r="144" spans="1:3" x14ac:dyDescent="0.25">
      <c r="A144" s="2" t="s">
        <v>7</v>
      </c>
      <c r="B144" s="2">
        <v>0</v>
      </c>
      <c r="C144" s="7">
        <f>B144/B145</f>
        <v>0</v>
      </c>
    </row>
    <row r="145" spans="1:3" x14ac:dyDescent="0.25">
      <c r="A145" s="6" t="s">
        <v>99</v>
      </c>
      <c r="B145" s="6">
        <v>14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39</v>
      </c>
    </row>
    <row r="148" spans="1:3" x14ac:dyDescent="0.25">
      <c r="A148" s="2" t="s">
        <v>8</v>
      </c>
      <c r="B148" s="2">
        <v>0</v>
      </c>
      <c r="C148" s="7">
        <f>B148/B162</f>
        <v>0</v>
      </c>
    </row>
    <row r="149" spans="1:3" x14ac:dyDescent="0.25">
      <c r="A149" s="2" t="s">
        <v>9</v>
      </c>
      <c r="B149" s="2">
        <v>4</v>
      </c>
      <c r="C149" s="7">
        <f>B149/B162</f>
        <v>0.16</v>
      </c>
    </row>
    <row r="150" spans="1:3" x14ac:dyDescent="0.25">
      <c r="A150" s="2" t="s">
        <v>10</v>
      </c>
      <c r="B150" s="2">
        <v>1</v>
      </c>
      <c r="C150" s="7">
        <f>B150/B162</f>
        <v>0.04</v>
      </c>
    </row>
    <row r="151" spans="1:3" x14ac:dyDescent="0.25">
      <c r="A151" s="2" t="s">
        <v>11</v>
      </c>
      <c r="B151" s="2">
        <v>1</v>
      </c>
      <c r="C151" s="7">
        <f>B151/B162</f>
        <v>0.04</v>
      </c>
    </row>
    <row r="152" spans="1:3" x14ac:dyDescent="0.25">
      <c r="A152" s="2" t="s">
        <v>12</v>
      </c>
      <c r="B152" s="2">
        <v>0</v>
      </c>
      <c r="C152" s="7">
        <f>B152/B162</f>
        <v>0</v>
      </c>
    </row>
    <row r="153" spans="1:3" x14ac:dyDescent="0.25">
      <c r="A153" s="2" t="s">
        <v>13</v>
      </c>
      <c r="B153" s="2">
        <v>1</v>
      </c>
      <c r="C153" s="7">
        <f>B153/B162</f>
        <v>0.04</v>
      </c>
    </row>
    <row r="154" spans="1:3" x14ac:dyDescent="0.25">
      <c r="A154" s="2" t="s">
        <v>14</v>
      </c>
      <c r="B154" s="2">
        <v>4</v>
      </c>
      <c r="C154" s="7">
        <f>B154/B162</f>
        <v>0.16</v>
      </c>
    </row>
    <row r="155" spans="1:3" x14ac:dyDescent="0.25">
      <c r="A155" s="2" t="s">
        <v>15</v>
      </c>
      <c r="B155" s="2">
        <v>2</v>
      </c>
      <c r="C155" s="7">
        <f>B155/B162</f>
        <v>0.08</v>
      </c>
    </row>
    <row r="156" spans="1:3" x14ac:dyDescent="0.25">
      <c r="A156" s="2" t="s">
        <v>16</v>
      </c>
      <c r="B156" s="2">
        <v>3</v>
      </c>
      <c r="C156" s="7">
        <f>B156/B162</f>
        <v>0.12</v>
      </c>
    </row>
    <row r="157" spans="1:3" x14ac:dyDescent="0.25">
      <c r="A157" s="2" t="s">
        <v>17</v>
      </c>
      <c r="B157" s="2">
        <v>0</v>
      </c>
      <c r="C157" s="7">
        <f>B157/B162</f>
        <v>0</v>
      </c>
    </row>
    <row r="158" spans="1:3" x14ac:dyDescent="0.25">
      <c r="A158" s="2" t="s">
        <v>18</v>
      </c>
      <c r="B158" s="2">
        <v>5</v>
      </c>
      <c r="C158" s="7">
        <f>B158/B162</f>
        <v>0.2</v>
      </c>
    </row>
    <row r="159" spans="1:3" x14ac:dyDescent="0.25">
      <c r="A159" s="2" t="s">
        <v>19</v>
      </c>
      <c r="B159" s="2">
        <v>1</v>
      </c>
      <c r="C159" s="7">
        <f>B159/B162</f>
        <v>0.04</v>
      </c>
    </row>
    <row r="160" spans="1:3" x14ac:dyDescent="0.25">
      <c r="A160" s="2" t="s">
        <v>20</v>
      </c>
      <c r="B160" s="2">
        <v>3</v>
      </c>
      <c r="C160" s="7">
        <f>B160/B162</f>
        <v>0.12</v>
      </c>
    </row>
    <row r="161" spans="1:3" x14ac:dyDescent="0.25">
      <c r="A161" s="2" t="s">
        <v>7</v>
      </c>
      <c r="B161" s="2">
        <v>0</v>
      </c>
      <c r="C161" s="7">
        <f>B161/B162</f>
        <v>0</v>
      </c>
    </row>
    <row r="162" spans="1:3" x14ac:dyDescent="0.25">
      <c r="A162" s="6" t="s">
        <v>99</v>
      </c>
      <c r="B162" s="6">
        <v>25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14">
        <v>1</v>
      </c>
      <c r="C165" s="7">
        <f>B165/B167</f>
        <v>0.2</v>
      </c>
    </row>
    <row r="166" spans="1:3" x14ac:dyDescent="0.25">
      <c r="A166" s="2" t="s">
        <v>94</v>
      </c>
      <c r="B166" s="14">
        <v>4</v>
      </c>
      <c r="C166" s="7">
        <f>B166/B167</f>
        <v>0.8</v>
      </c>
    </row>
    <row r="167" spans="1:3" x14ac:dyDescent="0.25">
      <c r="A167" s="6" t="s">
        <v>99</v>
      </c>
      <c r="B167" s="6">
        <v>5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39</v>
      </c>
    </row>
    <row r="170" spans="1:3" x14ac:dyDescent="0.25">
      <c r="A170" s="2" t="s">
        <v>86</v>
      </c>
      <c r="B170" s="2">
        <v>2</v>
      </c>
      <c r="C170" s="7">
        <f>B170/B172</f>
        <v>0.4</v>
      </c>
    </row>
    <row r="171" spans="1:3" x14ac:dyDescent="0.25">
      <c r="A171" s="2" t="s">
        <v>98</v>
      </c>
      <c r="B171" s="2">
        <v>3</v>
      </c>
      <c r="C171" s="7">
        <f>B171/B172</f>
        <v>0.6</v>
      </c>
    </row>
    <row r="172" spans="1:3" x14ac:dyDescent="0.25">
      <c r="A172" s="6" t="s">
        <v>99</v>
      </c>
      <c r="B172" s="6">
        <v>5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72"/>
  <sheetViews>
    <sheetView showZeros="0" zoomScaleNormal="10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10" bestFit="1" customWidth="1"/>
    <col min="4" max="4" width="7.5" style="1" bestFit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4" width="9" style="1" customWidth="1"/>
    <col min="45" max="16384" width="9" style="1"/>
  </cols>
  <sheetData>
    <row r="1" spans="1:44" x14ac:dyDescent="0.25">
      <c r="A1" s="18" t="s">
        <v>158</v>
      </c>
      <c r="B1" s="18"/>
      <c r="C1" s="18"/>
      <c r="D1" s="18"/>
      <c r="E1" s="18"/>
      <c r="F1" s="18"/>
      <c r="G1" s="18"/>
      <c r="H1" s="18"/>
      <c r="I1" s="18"/>
    </row>
    <row r="2" spans="1:44" x14ac:dyDescent="0.25">
      <c r="A2" s="19" t="s">
        <v>37</v>
      </c>
      <c r="B2" s="19"/>
      <c r="C2" s="19"/>
      <c r="D2" s="19"/>
      <c r="E2" s="19"/>
      <c r="F2" s="19"/>
      <c r="G2" s="19"/>
      <c r="H2" s="19"/>
      <c r="I2" s="20"/>
    </row>
    <row r="3" spans="1:44" x14ac:dyDescent="0.25">
      <c r="A3" s="13" t="s">
        <v>38</v>
      </c>
    </row>
    <row r="5" spans="1:44" x14ac:dyDescent="0.25">
      <c r="A5" s="3" t="s">
        <v>21</v>
      </c>
      <c r="B5" s="2" t="s">
        <v>100</v>
      </c>
      <c r="C5" s="7" t="s">
        <v>39</v>
      </c>
      <c r="N5"/>
      <c r="O5"/>
      <c r="P5"/>
      <c r="Q5" t="s">
        <v>104</v>
      </c>
      <c r="R5" t="s">
        <v>105</v>
      </c>
      <c r="S5" t="s">
        <v>106</v>
      </c>
      <c r="T5" t="s">
        <v>107</v>
      </c>
      <c r="U5" t="s">
        <v>108</v>
      </c>
      <c r="V5" t="s">
        <v>109</v>
      </c>
      <c r="W5" t="s">
        <v>110</v>
      </c>
      <c r="X5" t="s">
        <v>111</v>
      </c>
      <c r="Y5" t="s">
        <v>112</v>
      </c>
      <c r="Z5" t="s">
        <v>113</v>
      </c>
      <c r="AA5" t="s">
        <v>114</v>
      </c>
      <c r="AB5" t="s">
        <v>115</v>
      </c>
      <c r="AC5" t="s">
        <v>116</v>
      </c>
      <c r="AD5" t="s">
        <v>117</v>
      </c>
      <c r="AE5" t="s">
        <v>118</v>
      </c>
      <c r="AF5" t="s">
        <v>119</v>
      </c>
      <c r="AG5" t="s">
        <v>120</v>
      </c>
      <c r="AH5" t="s">
        <v>121</v>
      </c>
      <c r="AI5" t="s">
        <v>122</v>
      </c>
      <c r="AJ5" t="s">
        <v>123</v>
      </c>
      <c r="AK5" t="s">
        <v>124</v>
      </c>
      <c r="AL5"/>
      <c r="AM5"/>
      <c r="AN5"/>
      <c r="AO5"/>
      <c r="AP5"/>
      <c r="AQ5"/>
      <c r="AR5"/>
    </row>
    <row r="6" spans="1:44" x14ac:dyDescent="0.25">
      <c r="A6" s="2" t="s">
        <v>41</v>
      </c>
      <c r="B6" s="2">
        <v>0</v>
      </c>
      <c r="C6" s="7">
        <f>B6/B11</f>
        <v>0</v>
      </c>
      <c r="N6"/>
      <c r="O6"/>
      <c r="P6"/>
      <c r="Q6" s="2">
        <v>3</v>
      </c>
      <c r="R6" s="2">
        <v>3</v>
      </c>
      <c r="S6" s="2"/>
      <c r="T6" s="2">
        <v>4</v>
      </c>
      <c r="U6" s="2">
        <v>3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4</v>
      </c>
      <c r="AB6" s="2">
        <v>4</v>
      </c>
      <c r="AC6" s="2">
        <v>3</v>
      </c>
      <c r="AD6" s="2">
        <v>3</v>
      </c>
      <c r="AE6" s="2">
        <v>3</v>
      </c>
      <c r="AF6" s="2">
        <v>4</v>
      </c>
      <c r="AG6" s="2">
        <v>2</v>
      </c>
      <c r="AH6" s="2" t="s">
        <v>127</v>
      </c>
      <c r="AI6" s="2" t="s">
        <v>128</v>
      </c>
      <c r="AJ6" s="2" t="s">
        <v>129</v>
      </c>
      <c r="AK6" s="2" t="s">
        <v>130</v>
      </c>
      <c r="AL6"/>
      <c r="AM6"/>
      <c r="AN6"/>
      <c r="AO6"/>
      <c r="AP6"/>
      <c r="AQ6"/>
      <c r="AR6"/>
    </row>
    <row r="7" spans="1:44" x14ac:dyDescent="0.25">
      <c r="A7" s="2" t="s">
        <v>43</v>
      </c>
      <c r="B7" s="2">
        <v>1</v>
      </c>
      <c r="C7" s="7">
        <f>B7/B11</f>
        <v>0.33333333333333331</v>
      </c>
      <c r="N7"/>
      <c r="O7"/>
      <c r="P7"/>
      <c r="Q7" s="2">
        <v>4</v>
      </c>
      <c r="R7" s="2">
        <v>4</v>
      </c>
      <c r="S7" s="2"/>
      <c r="T7" s="2">
        <v>4</v>
      </c>
      <c r="U7" s="2">
        <v>5</v>
      </c>
      <c r="V7" s="2">
        <v>5</v>
      </c>
      <c r="W7" s="2">
        <v>4</v>
      </c>
      <c r="X7" s="2">
        <v>5</v>
      </c>
      <c r="Y7" s="2">
        <v>4</v>
      </c>
      <c r="Z7" s="2">
        <v>5</v>
      </c>
      <c r="AA7" s="2">
        <v>4</v>
      </c>
      <c r="AB7" s="2">
        <v>4</v>
      </c>
      <c r="AC7" s="2">
        <v>4</v>
      </c>
      <c r="AD7" s="2">
        <v>5</v>
      </c>
      <c r="AE7" s="2">
        <v>5</v>
      </c>
      <c r="AF7" s="2">
        <v>4</v>
      </c>
      <c r="AG7" s="2">
        <v>1</v>
      </c>
      <c r="AH7" s="2" t="s">
        <v>133</v>
      </c>
      <c r="AI7" s="2" t="s">
        <v>134</v>
      </c>
      <c r="AJ7" s="2" t="s">
        <v>129</v>
      </c>
      <c r="AK7" s="2" t="s">
        <v>130</v>
      </c>
      <c r="AL7"/>
      <c r="AM7"/>
      <c r="AN7"/>
      <c r="AO7"/>
      <c r="AP7"/>
      <c r="AQ7"/>
      <c r="AR7"/>
    </row>
    <row r="8" spans="1:44" x14ac:dyDescent="0.25">
      <c r="A8" s="2" t="s">
        <v>44</v>
      </c>
      <c r="B8" s="2">
        <v>1</v>
      </c>
      <c r="C8" s="7">
        <f>B8/B11</f>
        <v>0.33333333333333331</v>
      </c>
      <c r="N8"/>
      <c r="O8"/>
      <c r="P8"/>
      <c r="Q8" s="2">
        <v>5</v>
      </c>
      <c r="R8" s="2">
        <v>5</v>
      </c>
      <c r="S8" s="2"/>
      <c r="T8" s="2">
        <v>5</v>
      </c>
      <c r="U8" s="2">
        <v>5</v>
      </c>
      <c r="V8" s="2">
        <v>5</v>
      </c>
      <c r="W8" s="2">
        <v>4</v>
      </c>
      <c r="X8" s="2">
        <v>4</v>
      </c>
      <c r="Y8" s="2">
        <v>4</v>
      </c>
      <c r="Z8" s="2">
        <v>4</v>
      </c>
      <c r="AA8" s="2">
        <v>4</v>
      </c>
      <c r="AB8" s="2">
        <v>4</v>
      </c>
      <c r="AC8" s="2">
        <v>4</v>
      </c>
      <c r="AD8" s="2">
        <v>4</v>
      </c>
      <c r="AE8" s="2">
        <v>4</v>
      </c>
      <c r="AF8" s="2">
        <v>4</v>
      </c>
      <c r="AG8" s="2">
        <v>1</v>
      </c>
      <c r="AH8" s="2" t="s">
        <v>135</v>
      </c>
      <c r="AI8" s="2" t="s">
        <v>136</v>
      </c>
      <c r="AJ8" s="2" t="s">
        <v>129</v>
      </c>
      <c r="AK8" s="2" t="s">
        <v>130</v>
      </c>
      <c r="AL8"/>
      <c r="AM8"/>
      <c r="AN8"/>
      <c r="AO8"/>
      <c r="AP8"/>
      <c r="AQ8"/>
      <c r="AR8"/>
    </row>
    <row r="9" spans="1:44" x14ac:dyDescent="0.25">
      <c r="A9" s="2" t="s">
        <v>45</v>
      </c>
      <c r="B9" s="2">
        <v>1</v>
      </c>
      <c r="C9" s="7">
        <f>B9/B11</f>
        <v>0.33333333333333331</v>
      </c>
      <c r="N9"/>
      <c r="O9"/>
      <c r="P9"/>
      <c r="Q9" s="2">
        <v>4</v>
      </c>
      <c r="R9" s="2">
        <v>3</v>
      </c>
      <c r="S9" s="2"/>
      <c r="T9" s="2">
        <v>4</v>
      </c>
      <c r="U9" s="2">
        <v>3</v>
      </c>
      <c r="V9" s="2">
        <v>3</v>
      </c>
      <c r="W9" s="2">
        <v>3</v>
      </c>
      <c r="X9" s="2">
        <v>3</v>
      </c>
      <c r="Y9" s="2">
        <v>3</v>
      </c>
      <c r="Z9" s="2">
        <v>3</v>
      </c>
      <c r="AA9" s="2">
        <v>4</v>
      </c>
      <c r="AB9" s="2">
        <v>3</v>
      </c>
      <c r="AC9" s="2">
        <v>3</v>
      </c>
      <c r="AD9" s="2">
        <v>3</v>
      </c>
      <c r="AE9" s="2">
        <v>3</v>
      </c>
      <c r="AF9" s="2">
        <v>3</v>
      </c>
      <c r="AG9" s="2">
        <v>2</v>
      </c>
      <c r="AH9" s="2" t="s">
        <v>137</v>
      </c>
      <c r="AI9" s="2" t="s">
        <v>138</v>
      </c>
      <c r="AJ9" s="2" t="s">
        <v>129</v>
      </c>
      <c r="AK9" s="2" t="s">
        <v>130</v>
      </c>
      <c r="AL9"/>
      <c r="AM9"/>
      <c r="AN9"/>
      <c r="AO9"/>
      <c r="AP9"/>
      <c r="AQ9"/>
      <c r="AR9"/>
    </row>
    <row r="10" spans="1:44" x14ac:dyDescent="0.25">
      <c r="A10" s="2" t="s">
        <v>47</v>
      </c>
      <c r="B10" s="2">
        <v>0</v>
      </c>
      <c r="C10" s="7">
        <f>B10/B11</f>
        <v>0</v>
      </c>
      <c r="N10"/>
      <c r="O10"/>
      <c r="P10"/>
      <c r="Q10" s="2">
        <v>5</v>
      </c>
      <c r="R10" s="2">
        <v>5</v>
      </c>
      <c r="S10" s="2"/>
      <c r="T10" s="2">
        <v>5</v>
      </c>
      <c r="U10" s="2">
        <v>5</v>
      </c>
      <c r="V10" s="2">
        <v>5</v>
      </c>
      <c r="W10" s="2">
        <v>5</v>
      </c>
      <c r="X10" s="2">
        <v>5</v>
      </c>
      <c r="Y10" s="2">
        <v>5</v>
      </c>
      <c r="Z10" s="2">
        <v>5</v>
      </c>
      <c r="AA10" s="2">
        <v>4</v>
      </c>
      <c r="AB10" s="2">
        <v>5</v>
      </c>
      <c r="AC10" s="2">
        <v>5</v>
      </c>
      <c r="AD10" s="2">
        <v>5</v>
      </c>
      <c r="AE10" s="2">
        <v>5</v>
      </c>
      <c r="AF10" s="2">
        <v>3</v>
      </c>
      <c r="AG10" s="2">
        <v>1</v>
      </c>
      <c r="AH10" s="2" t="s">
        <v>139</v>
      </c>
      <c r="AI10" s="2" t="s">
        <v>140</v>
      </c>
      <c r="AJ10" s="2" t="s">
        <v>129</v>
      </c>
      <c r="AK10" s="2" t="s">
        <v>130</v>
      </c>
      <c r="AL10"/>
      <c r="AM10"/>
      <c r="AN10"/>
      <c r="AO10"/>
      <c r="AP10"/>
      <c r="AQ10"/>
      <c r="AR10"/>
    </row>
    <row r="11" spans="1:44" x14ac:dyDescent="0.25">
      <c r="A11" s="6" t="s">
        <v>99</v>
      </c>
      <c r="B11" s="6">
        <v>3</v>
      </c>
      <c r="C11" s="9">
        <f>SUM(C6:C10)</f>
        <v>1</v>
      </c>
      <c r="D11" s="4"/>
      <c r="N11"/>
      <c r="O11"/>
      <c r="P11"/>
      <c r="Q11" s="2">
        <v>5</v>
      </c>
      <c r="R11" s="2">
        <v>5</v>
      </c>
      <c r="S11" s="2"/>
      <c r="T11" s="2">
        <v>5</v>
      </c>
      <c r="U11" s="2">
        <v>4</v>
      </c>
      <c r="V11" s="2">
        <v>4</v>
      </c>
      <c r="W11" s="2">
        <v>4</v>
      </c>
      <c r="X11" s="2">
        <v>4</v>
      </c>
      <c r="Y11" s="2">
        <v>5</v>
      </c>
      <c r="Z11" s="2">
        <v>5</v>
      </c>
      <c r="AA11" s="2">
        <v>4</v>
      </c>
      <c r="AB11" s="2">
        <v>4</v>
      </c>
      <c r="AC11" s="2">
        <v>4</v>
      </c>
      <c r="AD11" s="2">
        <v>4</v>
      </c>
      <c r="AE11" s="2">
        <v>5</v>
      </c>
      <c r="AF11" s="2">
        <v>3</v>
      </c>
      <c r="AG11" s="2">
        <v>1</v>
      </c>
      <c r="AH11" s="2" t="s">
        <v>141</v>
      </c>
      <c r="AI11" s="2" t="s">
        <v>142</v>
      </c>
      <c r="AJ11" s="2" t="s">
        <v>129</v>
      </c>
      <c r="AK11" s="2" t="s">
        <v>130</v>
      </c>
      <c r="AL11"/>
      <c r="AM11"/>
      <c r="AN11"/>
      <c r="AO11"/>
      <c r="AP11"/>
      <c r="AQ11"/>
      <c r="AR11"/>
    </row>
    <row r="12" spans="1:44" x14ac:dyDescent="0.25">
      <c r="B12" s="4">
        <v>0</v>
      </c>
      <c r="C12" s="11"/>
      <c r="D12" s="4"/>
      <c r="N12"/>
      <c r="O12"/>
      <c r="P12"/>
      <c r="Q12" s="2">
        <v>5</v>
      </c>
      <c r="R12" s="2">
        <v>5</v>
      </c>
      <c r="S12" s="2"/>
      <c r="T12" s="2">
        <v>5</v>
      </c>
      <c r="U12" s="2">
        <v>4</v>
      </c>
      <c r="V12" s="2">
        <v>4</v>
      </c>
      <c r="W12" s="2">
        <v>4</v>
      </c>
      <c r="X12" s="2">
        <v>5</v>
      </c>
      <c r="Y12" s="2">
        <v>5</v>
      </c>
      <c r="Z12" s="2">
        <v>5</v>
      </c>
      <c r="AA12" s="2">
        <v>4</v>
      </c>
      <c r="AB12" s="2">
        <v>4</v>
      </c>
      <c r="AC12" s="2">
        <v>4</v>
      </c>
      <c r="AD12" s="2">
        <v>4</v>
      </c>
      <c r="AE12" s="2">
        <v>5</v>
      </c>
      <c r="AF12" s="2">
        <v>5</v>
      </c>
      <c r="AG12" s="2">
        <v>2</v>
      </c>
      <c r="AH12" s="2" t="s">
        <v>143</v>
      </c>
      <c r="AI12" s="2" t="s">
        <v>144</v>
      </c>
      <c r="AJ12" s="2" t="s">
        <v>129</v>
      </c>
      <c r="AK12" s="2" t="s">
        <v>130</v>
      </c>
      <c r="AL12"/>
      <c r="AM12"/>
      <c r="AN12"/>
      <c r="AO12"/>
      <c r="AP12"/>
      <c r="AQ12"/>
      <c r="AR12"/>
    </row>
    <row r="13" spans="1:44" x14ac:dyDescent="0.25">
      <c r="A13" s="3" t="s">
        <v>22</v>
      </c>
      <c r="B13" s="2" t="s">
        <v>100</v>
      </c>
      <c r="C13" s="7" t="s">
        <v>39</v>
      </c>
      <c r="N13"/>
      <c r="O13"/>
      <c r="P13"/>
      <c r="Q13" s="2">
        <v>5</v>
      </c>
      <c r="R13" s="2">
        <v>5</v>
      </c>
      <c r="S13" s="2"/>
      <c r="T13" s="2">
        <v>5</v>
      </c>
      <c r="U13" s="2">
        <v>5</v>
      </c>
      <c r="V13" s="2">
        <v>5</v>
      </c>
      <c r="W13" s="2">
        <v>4</v>
      </c>
      <c r="X13" s="2">
        <v>4</v>
      </c>
      <c r="Y13" s="2">
        <v>4</v>
      </c>
      <c r="Z13" s="2">
        <v>4</v>
      </c>
      <c r="AA13" s="2">
        <v>4</v>
      </c>
      <c r="AB13" s="2">
        <v>4</v>
      </c>
      <c r="AC13" s="2">
        <v>5</v>
      </c>
      <c r="AD13" s="2">
        <v>5</v>
      </c>
      <c r="AE13" s="2">
        <v>5</v>
      </c>
      <c r="AF13" s="2">
        <v>4</v>
      </c>
      <c r="AG13" s="2">
        <v>1</v>
      </c>
      <c r="AH13" s="2" t="s">
        <v>145</v>
      </c>
      <c r="AI13" s="2" t="s">
        <v>146</v>
      </c>
      <c r="AJ13" s="2" t="s">
        <v>129</v>
      </c>
      <c r="AK13" s="2" t="s">
        <v>130</v>
      </c>
      <c r="AL13"/>
      <c r="AM13"/>
      <c r="AN13"/>
      <c r="AO13"/>
      <c r="AP13"/>
      <c r="AQ13"/>
      <c r="AR13"/>
    </row>
    <row r="14" spans="1:44" x14ac:dyDescent="0.25">
      <c r="A14" s="2" t="s">
        <v>41</v>
      </c>
      <c r="B14" s="2">
        <v>0</v>
      </c>
      <c r="C14" s="7">
        <f>B14/B19</f>
        <v>0</v>
      </c>
      <c r="N14"/>
      <c r="O14"/>
      <c r="P14"/>
      <c r="Q14" s="2">
        <v>3</v>
      </c>
      <c r="R14" s="2">
        <v>3</v>
      </c>
      <c r="S14" s="2"/>
      <c r="T14" s="2">
        <v>5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>
        <v>1</v>
      </c>
      <c r="AH14" s="2" t="s">
        <v>147</v>
      </c>
      <c r="AI14" s="2" t="s">
        <v>148</v>
      </c>
      <c r="AJ14" s="2" t="s">
        <v>149</v>
      </c>
      <c r="AK14" s="2" t="s">
        <v>150</v>
      </c>
      <c r="AL14"/>
      <c r="AM14"/>
      <c r="AN14"/>
      <c r="AO14"/>
      <c r="AP14"/>
      <c r="AQ14"/>
      <c r="AR14"/>
    </row>
    <row r="15" spans="1:44" x14ac:dyDescent="0.25">
      <c r="A15" s="2" t="s">
        <v>43</v>
      </c>
      <c r="B15" s="2">
        <v>1</v>
      </c>
      <c r="C15" s="7">
        <f>B15/B19</f>
        <v>0.33333333333333331</v>
      </c>
      <c r="N15"/>
      <c r="O15"/>
      <c r="P15"/>
      <c r="Q15" s="2">
        <v>4</v>
      </c>
      <c r="R15" s="2">
        <v>4</v>
      </c>
      <c r="S15" s="2"/>
      <c r="T15" s="2">
        <v>4</v>
      </c>
      <c r="U15" s="2">
        <v>4</v>
      </c>
      <c r="V15" s="2">
        <v>5</v>
      </c>
      <c r="W15" s="2">
        <v>3</v>
      </c>
      <c r="X15" s="2">
        <v>4</v>
      </c>
      <c r="Y15" s="2">
        <v>3</v>
      </c>
      <c r="Z15" s="2">
        <v>4</v>
      </c>
      <c r="AA15" s="2">
        <v>3</v>
      </c>
      <c r="AB15" s="2">
        <v>3</v>
      </c>
      <c r="AC15" s="2">
        <v>4</v>
      </c>
      <c r="AD15" s="2">
        <v>4</v>
      </c>
      <c r="AE15" s="2">
        <v>4</v>
      </c>
      <c r="AF15" s="2">
        <v>3</v>
      </c>
      <c r="AG15" s="2">
        <v>1</v>
      </c>
      <c r="AH15" s="2" t="s">
        <v>151</v>
      </c>
      <c r="AI15" s="2" t="s">
        <v>152</v>
      </c>
      <c r="AJ15" s="2" t="s">
        <v>129</v>
      </c>
      <c r="AK15" s="2" t="s">
        <v>130</v>
      </c>
      <c r="AL15"/>
      <c r="AM15"/>
      <c r="AN15"/>
      <c r="AO15"/>
      <c r="AP15"/>
      <c r="AQ15"/>
      <c r="AR15"/>
    </row>
    <row r="16" spans="1:44" x14ac:dyDescent="0.25">
      <c r="A16" s="2" t="s">
        <v>44</v>
      </c>
      <c r="B16" s="2">
        <v>1</v>
      </c>
      <c r="C16" s="7">
        <f>B16/B19</f>
        <v>0.33333333333333331</v>
      </c>
      <c r="N16"/>
      <c r="O16"/>
      <c r="P16"/>
      <c r="Q16" s="2">
        <v>5</v>
      </c>
      <c r="R16" s="2">
        <v>5</v>
      </c>
      <c r="S16" s="2"/>
      <c r="T16" s="2">
        <v>5</v>
      </c>
      <c r="U16" s="2">
        <v>4</v>
      </c>
      <c r="V16" s="2">
        <v>4</v>
      </c>
      <c r="W16" s="2">
        <v>4</v>
      </c>
      <c r="X16" s="2">
        <v>4</v>
      </c>
      <c r="Y16" s="2">
        <v>5</v>
      </c>
      <c r="Z16" s="2">
        <v>5</v>
      </c>
      <c r="AA16" s="2">
        <v>4</v>
      </c>
      <c r="AB16" s="2">
        <v>4</v>
      </c>
      <c r="AC16" s="2">
        <v>4</v>
      </c>
      <c r="AD16" s="2">
        <v>4</v>
      </c>
      <c r="AE16" s="2">
        <v>5</v>
      </c>
      <c r="AF16" s="2">
        <v>3</v>
      </c>
      <c r="AG16" s="2">
        <v>1</v>
      </c>
      <c r="AH16" s="2" t="s">
        <v>141</v>
      </c>
      <c r="AI16" s="2" t="s">
        <v>142</v>
      </c>
      <c r="AJ16" s="2" t="s">
        <v>129</v>
      </c>
      <c r="AK16" s="2" t="s">
        <v>130</v>
      </c>
      <c r="AL16"/>
      <c r="AM16"/>
      <c r="AN16"/>
      <c r="AO16"/>
      <c r="AP16"/>
      <c r="AQ16"/>
      <c r="AR16"/>
    </row>
    <row r="17" spans="1:14" x14ac:dyDescent="0.25">
      <c r="A17" s="2" t="s">
        <v>45</v>
      </c>
      <c r="B17" s="2">
        <v>1</v>
      </c>
      <c r="C17" s="7">
        <f>B17/B19</f>
        <v>0.33333333333333331</v>
      </c>
    </row>
    <row r="18" spans="1:14" x14ac:dyDescent="0.25">
      <c r="A18" s="2" t="s">
        <v>47</v>
      </c>
      <c r="B18" s="2">
        <v>0</v>
      </c>
      <c r="C18" s="7">
        <f>B18/B19</f>
        <v>0</v>
      </c>
      <c r="D18" s="4"/>
    </row>
    <row r="19" spans="1:14" x14ac:dyDescent="0.25">
      <c r="A19" s="6" t="s">
        <v>99</v>
      </c>
      <c r="B19" s="6">
        <v>3</v>
      </c>
      <c r="C19" s="9">
        <v>1</v>
      </c>
    </row>
    <row r="20" spans="1:14" x14ac:dyDescent="0.25">
      <c r="B20" s="1">
        <v>0</v>
      </c>
    </row>
    <row r="21" spans="1:14" x14ac:dyDescent="0.25">
      <c r="A21" s="17" t="s">
        <v>0</v>
      </c>
      <c r="B21" s="1">
        <v>0</v>
      </c>
      <c r="N21" s="16"/>
    </row>
    <row r="22" spans="1:14" x14ac:dyDescent="0.25">
      <c r="B22" s="1">
        <v>0</v>
      </c>
      <c r="D22" s="4"/>
    </row>
    <row r="23" spans="1:14" x14ac:dyDescent="0.25">
      <c r="A23" s="3" t="s">
        <v>24</v>
      </c>
      <c r="B23" s="2" t="s">
        <v>100</v>
      </c>
      <c r="C23" s="7" t="s">
        <v>39</v>
      </c>
      <c r="D23" s="4"/>
    </row>
    <row r="24" spans="1:14" x14ac:dyDescent="0.25">
      <c r="A24" s="2" t="s">
        <v>41</v>
      </c>
      <c r="B24" s="2">
        <v>1</v>
      </c>
      <c r="C24" s="7">
        <f>B24/B29</f>
        <v>0.33333333333333331</v>
      </c>
      <c r="D24" s="4"/>
    </row>
    <row r="25" spans="1:14" x14ac:dyDescent="0.25">
      <c r="A25" s="2" t="s">
        <v>43</v>
      </c>
      <c r="B25" s="2">
        <v>1</v>
      </c>
      <c r="C25" s="7">
        <f>B25/B29</f>
        <v>0.33333333333333331</v>
      </c>
      <c r="D25" s="4"/>
    </row>
    <row r="26" spans="1:14" x14ac:dyDescent="0.25">
      <c r="A26" s="2" t="s">
        <v>44</v>
      </c>
      <c r="B26" s="2">
        <v>1</v>
      </c>
      <c r="C26" s="7">
        <f>B26/B29</f>
        <v>0.33333333333333331</v>
      </c>
      <c r="D26" s="4"/>
    </row>
    <row r="27" spans="1:14" x14ac:dyDescent="0.25">
      <c r="A27" s="2" t="s">
        <v>45</v>
      </c>
      <c r="B27" s="2">
        <v>0</v>
      </c>
      <c r="C27" s="7">
        <f>B27/B29</f>
        <v>0</v>
      </c>
    </row>
    <row r="28" spans="1:14" x14ac:dyDescent="0.25">
      <c r="A28" s="2" t="s">
        <v>47</v>
      </c>
      <c r="B28" s="2">
        <v>0</v>
      </c>
      <c r="C28" s="7">
        <f>B28/B29</f>
        <v>0</v>
      </c>
    </row>
    <row r="29" spans="1:14" x14ac:dyDescent="0.25">
      <c r="A29" s="6" t="s">
        <v>99</v>
      </c>
      <c r="B29" s="6">
        <v>3</v>
      </c>
      <c r="C29" s="9">
        <v>1</v>
      </c>
    </row>
    <row r="30" spans="1:14" x14ac:dyDescent="0.25">
      <c r="B30" s="1">
        <v>0</v>
      </c>
    </row>
    <row r="31" spans="1:14" x14ac:dyDescent="0.25">
      <c r="A31" s="3" t="s">
        <v>25</v>
      </c>
      <c r="B31" s="2" t="s">
        <v>100</v>
      </c>
      <c r="C31" s="7" t="s">
        <v>39</v>
      </c>
    </row>
    <row r="32" spans="1:14" x14ac:dyDescent="0.25">
      <c r="A32" s="2" t="s">
        <v>41</v>
      </c>
      <c r="B32" s="2">
        <v>1</v>
      </c>
      <c r="C32" s="7">
        <f>B32/B37</f>
        <v>0.33333333333333331</v>
      </c>
    </row>
    <row r="33" spans="1:4" x14ac:dyDescent="0.25">
      <c r="A33" s="2" t="s">
        <v>43</v>
      </c>
      <c r="B33" s="2">
        <v>1</v>
      </c>
      <c r="C33" s="7">
        <f>B33/B37</f>
        <v>0.33333333333333331</v>
      </c>
    </row>
    <row r="34" spans="1:4" x14ac:dyDescent="0.25">
      <c r="A34" s="2" t="s">
        <v>44</v>
      </c>
      <c r="B34" s="2">
        <v>1</v>
      </c>
      <c r="C34" s="7">
        <f>B34/B37</f>
        <v>0.33333333333333331</v>
      </c>
    </row>
    <row r="35" spans="1:4" x14ac:dyDescent="0.25">
      <c r="A35" s="2" t="s">
        <v>45</v>
      </c>
      <c r="B35" s="2">
        <v>0</v>
      </c>
      <c r="C35" s="7">
        <f>B35/B37</f>
        <v>0</v>
      </c>
    </row>
    <row r="36" spans="1:4" x14ac:dyDescent="0.25">
      <c r="A36" s="2" t="s">
        <v>47</v>
      </c>
      <c r="B36" s="2">
        <v>0</v>
      </c>
      <c r="C36" s="7">
        <f>B36/B37</f>
        <v>0</v>
      </c>
      <c r="D36" s="4"/>
    </row>
    <row r="37" spans="1:4" x14ac:dyDescent="0.25">
      <c r="A37" s="6" t="s">
        <v>99</v>
      </c>
      <c r="B37" s="6">
        <v>3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39</v>
      </c>
    </row>
    <row r="40" spans="1:4" x14ac:dyDescent="0.25">
      <c r="A40" s="2" t="s">
        <v>41</v>
      </c>
      <c r="B40" s="2">
        <v>1</v>
      </c>
      <c r="C40" s="7">
        <f>B40/B45</f>
        <v>0.33333333333333331</v>
      </c>
    </row>
    <row r="41" spans="1:4" x14ac:dyDescent="0.25">
      <c r="A41" s="2" t="s">
        <v>43</v>
      </c>
      <c r="B41" s="2">
        <v>1</v>
      </c>
      <c r="C41" s="7">
        <f>B41/B45</f>
        <v>0.33333333333333331</v>
      </c>
    </row>
    <row r="42" spans="1:4" x14ac:dyDescent="0.25">
      <c r="A42" s="2" t="s">
        <v>44</v>
      </c>
      <c r="B42" s="2">
        <v>1</v>
      </c>
      <c r="C42" s="7">
        <f>B42/B45</f>
        <v>0.33333333333333331</v>
      </c>
    </row>
    <row r="43" spans="1:4" x14ac:dyDescent="0.25">
      <c r="A43" s="2" t="s">
        <v>45</v>
      </c>
      <c r="B43" s="2">
        <v>0</v>
      </c>
      <c r="C43" s="7">
        <f>B43/B45</f>
        <v>0</v>
      </c>
    </row>
    <row r="44" spans="1:4" x14ac:dyDescent="0.25">
      <c r="A44" s="2" t="s">
        <v>47</v>
      </c>
      <c r="B44" s="2">
        <v>0</v>
      </c>
      <c r="C44" s="7">
        <f>B44/B45</f>
        <v>0</v>
      </c>
      <c r="D44" s="4"/>
    </row>
    <row r="45" spans="1:4" x14ac:dyDescent="0.25">
      <c r="A45" s="6" t="s">
        <v>99</v>
      </c>
      <c r="B45" s="6">
        <v>3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</v>
      </c>
      <c r="C48" s="7">
        <f>B48/B53</f>
        <v>0.33333333333333331</v>
      </c>
    </row>
    <row r="49" spans="1:13" x14ac:dyDescent="0.25">
      <c r="A49" s="2" t="s">
        <v>43</v>
      </c>
      <c r="B49" s="2">
        <v>0</v>
      </c>
      <c r="C49" s="7">
        <f>B49/B53</f>
        <v>0</v>
      </c>
    </row>
    <row r="50" spans="1:13" x14ac:dyDescent="0.25">
      <c r="A50" s="2" t="s">
        <v>44</v>
      </c>
      <c r="B50" s="2">
        <v>2</v>
      </c>
      <c r="C50" s="7">
        <f>B50/B53</f>
        <v>0.66666666666666663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47</v>
      </c>
      <c r="B52" s="2">
        <v>0</v>
      </c>
      <c r="C52" s="7"/>
      <c r="D52" s="4"/>
    </row>
    <row r="53" spans="1:13" x14ac:dyDescent="0.25">
      <c r="A53" s="6" t="s">
        <v>99</v>
      </c>
      <c r="B53" s="6">
        <v>3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41</v>
      </c>
      <c r="B56" s="2">
        <v>1</v>
      </c>
      <c r="C56" s="7">
        <f>B56/B61</f>
        <v>0.33333333333333331</v>
      </c>
    </row>
    <row r="57" spans="1:13" x14ac:dyDescent="0.25">
      <c r="A57" s="2" t="s">
        <v>43</v>
      </c>
      <c r="B57" s="2">
        <v>0</v>
      </c>
      <c r="C57" s="7">
        <f>B57/B61</f>
        <v>0</v>
      </c>
    </row>
    <row r="58" spans="1:13" x14ac:dyDescent="0.25">
      <c r="A58" s="2" t="s">
        <v>44</v>
      </c>
      <c r="B58" s="2">
        <v>2</v>
      </c>
      <c r="C58" s="7">
        <f>B58/B61</f>
        <v>0.66666666666666663</v>
      </c>
    </row>
    <row r="59" spans="1:13" x14ac:dyDescent="0.25">
      <c r="A59" s="2" t="s">
        <v>45</v>
      </c>
      <c r="B59" s="2">
        <v>0</v>
      </c>
      <c r="C59" s="7">
        <f>B59/B61</f>
        <v>0</v>
      </c>
    </row>
    <row r="60" spans="1:13" x14ac:dyDescent="0.25">
      <c r="A60" s="2" t="s">
        <v>47</v>
      </c>
      <c r="B60" s="2">
        <v>0</v>
      </c>
      <c r="C60" s="7">
        <f>B60/B61</f>
        <v>0</v>
      </c>
      <c r="D60" s="4"/>
    </row>
    <row r="61" spans="1:13" x14ac:dyDescent="0.25">
      <c r="A61" s="6" t="s">
        <v>99</v>
      </c>
      <c r="B61" s="6">
        <v>3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39</v>
      </c>
    </row>
    <row r="64" spans="1:13" x14ac:dyDescent="0.25">
      <c r="A64" s="2" t="s">
        <v>41</v>
      </c>
      <c r="B64" s="2">
        <v>1</v>
      </c>
      <c r="C64" s="7">
        <f>B64/B69</f>
        <v>0.33333333333333331</v>
      </c>
    </row>
    <row r="65" spans="1:4" x14ac:dyDescent="0.25">
      <c r="A65" s="2" t="s">
        <v>43</v>
      </c>
      <c r="B65" s="2">
        <v>0</v>
      </c>
      <c r="C65" s="7">
        <f>B65/B69</f>
        <v>0</v>
      </c>
    </row>
    <row r="66" spans="1:4" x14ac:dyDescent="0.25">
      <c r="A66" s="2" t="s">
        <v>44</v>
      </c>
      <c r="B66" s="2">
        <v>2</v>
      </c>
      <c r="C66" s="7">
        <f>B66/B69</f>
        <v>0.66666666666666663</v>
      </c>
    </row>
    <row r="67" spans="1:4" x14ac:dyDescent="0.25">
      <c r="A67" s="2" t="s">
        <v>45</v>
      </c>
      <c r="B67" s="2">
        <v>0</v>
      </c>
      <c r="C67" s="7">
        <f>B67/B69</f>
        <v>0</v>
      </c>
    </row>
    <row r="68" spans="1:4" x14ac:dyDescent="0.25">
      <c r="A68" s="2" t="s">
        <v>47</v>
      </c>
      <c r="B68" s="2">
        <v>0</v>
      </c>
      <c r="C68" s="7">
        <f>B68/B69</f>
        <v>0</v>
      </c>
      <c r="D68" s="4"/>
    </row>
    <row r="69" spans="1:4" x14ac:dyDescent="0.25">
      <c r="A69" s="6" t="s">
        <v>99</v>
      </c>
      <c r="B69" s="6">
        <v>3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39</v>
      </c>
    </row>
    <row r="72" spans="1:4" x14ac:dyDescent="0.25">
      <c r="A72" s="2" t="s">
        <v>41</v>
      </c>
      <c r="B72" s="2">
        <v>1</v>
      </c>
      <c r="C72" s="7">
        <f>B72/B77</f>
        <v>0.33333333333333331</v>
      </c>
    </row>
    <row r="73" spans="1:4" x14ac:dyDescent="0.25">
      <c r="A73" s="2" t="s">
        <v>43</v>
      </c>
      <c r="B73" s="2">
        <v>0</v>
      </c>
      <c r="C73" s="7">
        <f>B73/B77</f>
        <v>0</v>
      </c>
    </row>
    <row r="74" spans="1:4" x14ac:dyDescent="0.25">
      <c r="A74" s="2" t="s">
        <v>44</v>
      </c>
      <c r="B74" s="2">
        <v>2</v>
      </c>
      <c r="C74" s="7">
        <f>B74/B77</f>
        <v>0.66666666666666663</v>
      </c>
    </row>
    <row r="75" spans="1:4" x14ac:dyDescent="0.25">
      <c r="A75" s="2" t="s">
        <v>45</v>
      </c>
      <c r="B75" s="2">
        <v>0</v>
      </c>
      <c r="C75" s="7">
        <f>B75/B77</f>
        <v>0</v>
      </c>
    </row>
    <row r="76" spans="1:4" x14ac:dyDescent="0.25">
      <c r="A76" s="2" t="s">
        <v>47</v>
      </c>
      <c r="B76" s="2">
        <v>0</v>
      </c>
      <c r="C76" s="7">
        <f>B76/B77</f>
        <v>0</v>
      </c>
    </row>
    <row r="77" spans="1:4" x14ac:dyDescent="0.25">
      <c r="A77" s="6" t="s">
        <v>99</v>
      </c>
      <c r="B77" s="6">
        <v>3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</v>
      </c>
      <c r="C80" s="7">
        <f>B80/B85</f>
        <v>0.33333333333333331</v>
      </c>
    </row>
    <row r="81" spans="1:3" x14ac:dyDescent="0.25">
      <c r="A81" s="2" t="s">
        <v>43</v>
      </c>
      <c r="B81" s="2">
        <v>0</v>
      </c>
      <c r="C81" s="7">
        <f>B81/B85</f>
        <v>0</v>
      </c>
    </row>
    <row r="82" spans="1:3" x14ac:dyDescent="0.25">
      <c r="A82" s="2" t="s">
        <v>44</v>
      </c>
      <c r="B82" s="2">
        <v>2</v>
      </c>
      <c r="C82" s="7">
        <f>B82/B85</f>
        <v>0.66666666666666663</v>
      </c>
    </row>
    <row r="83" spans="1:3" x14ac:dyDescent="0.25">
      <c r="A83" s="2" t="s">
        <v>45</v>
      </c>
      <c r="B83" s="2">
        <v>0</v>
      </c>
      <c r="C83" s="7">
        <f>B83/B85</f>
        <v>0</v>
      </c>
    </row>
    <row r="84" spans="1:3" x14ac:dyDescent="0.25">
      <c r="A84" s="2" t="s">
        <v>47</v>
      </c>
      <c r="B84" s="2">
        <v>0</v>
      </c>
      <c r="C84" s="7">
        <f>B84/B85</f>
        <v>0</v>
      </c>
    </row>
    <row r="85" spans="1:3" x14ac:dyDescent="0.25">
      <c r="A85" s="6" t="s">
        <v>99</v>
      </c>
      <c r="B85" s="6">
        <v>3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39</v>
      </c>
    </row>
    <row r="88" spans="1:3" x14ac:dyDescent="0.25">
      <c r="A88" s="2" t="s">
        <v>41</v>
      </c>
      <c r="B88" s="2">
        <v>0</v>
      </c>
      <c r="C88" s="7">
        <f>B88/B93</f>
        <v>0</v>
      </c>
    </row>
    <row r="89" spans="1:3" x14ac:dyDescent="0.25">
      <c r="A89" s="2" t="s">
        <v>43</v>
      </c>
      <c r="B89" s="2">
        <v>1</v>
      </c>
      <c r="C89" s="7">
        <f>B89/B93</f>
        <v>0.33333333333333331</v>
      </c>
    </row>
    <row r="90" spans="1:3" x14ac:dyDescent="0.25">
      <c r="A90" s="2" t="s">
        <v>44</v>
      </c>
      <c r="B90" s="2">
        <v>2</v>
      </c>
      <c r="C90" s="7">
        <f>B90/B93</f>
        <v>0.66666666666666663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47</v>
      </c>
      <c r="B92" s="2">
        <v>0</v>
      </c>
      <c r="C92" s="7"/>
    </row>
    <row r="93" spans="1:3" x14ac:dyDescent="0.25">
      <c r="A93" s="6" t="s">
        <v>99</v>
      </c>
      <c r="B93" s="6">
        <v>3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39</v>
      </c>
    </row>
    <row r="96" spans="1:3" x14ac:dyDescent="0.25">
      <c r="A96" s="2" t="s">
        <v>41</v>
      </c>
      <c r="B96" s="2">
        <v>1</v>
      </c>
      <c r="C96" s="7">
        <f>B96/B101</f>
        <v>0.33333333333333331</v>
      </c>
    </row>
    <row r="97" spans="1:3" x14ac:dyDescent="0.25">
      <c r="A97" s="2" t="s">
        <v>43</v>
      </c>
      <c r="B97" s="2">
        <v>0</v>
      </c>
      <c r="C97" s="7">
        <f>B97/B101</f>
        <v>0</v>
      </c>
    </row>
    <row r="98" spans="1:3" x14ac:dyDescent="0.25">
      <c r="A98" s="2" t="s">
        <v>44</v>
      </c>
      <c r="B98" s="2">
        <v>2</v>
      </c>
      <c r="C98" s="7">
        <f>B98/B101</f>
        <v>0.66666666666666663</v>
      </c>
    </row>
    <row r="99" spans="1:3" x14ac:dyDescent="0.25">
      <c r="A99" s="2" t="s">
        <v>45</v>
      </c>
      <c r="B99" s="2">
        <v>0</v>
      </c>
      <c r="C99" s="7">
        <f>B99/B101</f>
        <v>0</v>
      </c>
    </row>
    <row r="100" spans="1:3" x14ac:dyDescent="0.25">
      <c r="A100" s="2" t="s">
        <v>47</v>
      </c>
      <c r="B100" s="2">
        <v>0</v>
      </c>
      <c r="C100" s="7">
        <f>B100/B101</f>
        <v>0</v>
      </c>
    </row>
    <row r="101" spans="1:3" x14ac:dyDescent="0.25">
      <c r="A101" s="6" t="s">
        <v>99</v>
      </c>
      <c r="B101" s="6">
        <v>3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39</v>
      </c>
    </row>
    <row r="104" spans="1:3" x14ac:dyDescent="0.25">
      <c r="A104" s="2" t="s">
        <v>41</v>
      </c>
      <c r="B104" s="2">
        <v>0</v>
      </c>
      <c r="C104" s="7">
        <f>B104/B109</f>
        <v>0</v>
      </c>
    </row>
    <row r="105" spans="1:3" x14ac:dyDescent="0.25">
      <c r="A105" s="2" t="s">
        <v>43</v>
      </c>
      <c r="B105" s="2">
        <v>2</v>
      </c>
      <c r="C105" s="7">
        <f>B105/B109</f>
        <v>0.66666666666666663</v>
      </c>
    </row>
    <row r="106" spans="1:3" x14ac:dyDescent="0.25">
      <c r="A106" s="2" t="s">
        <v>44</v>
      </c>
      <c r="B106" s="2">
        <v>1</v>
      </c>
      <c r="C106" s="7">
        <f>B106/B109</f>
        <v>0.33333333333333331</v>
      </c>
    </row>
    <row r="107" spans="1:3" x14ac:dyDescent="0.25">
      <c r="A107" s="2" t="s">
        <v>45</v>
      </c>
      <c r="B107" s="2">
        <v>0</v>
      </c>
      <c r="C107" s="7">
        <f>B107/B109</f>
        <v>0</v>
      </c>
    </row>
    <row r="108" spans="1:3" x14ac:dyDescent="0.25">
      <c r="A108" s="2" t="s">
        <v>47</v>
      </c>
      <c r="B108" s="2">
        <v>0</v>
      </c>
      <c r="C108" s="7">
        <f>B108/B109</f>
        <v>0</v>
      </c>
    </row>
    <row r="109" spans="1:3" x14ac:dyDescent="0.25">
      <c r="A109" s="6" t="s">
        <v>99</v>
      </c>
      <c r="B109" s="6">
        <v>3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</v>
      </c>
      <c r="C112" s="7">
        <f>B112/B117</f>
        <v>0.33333333333333331</v>
      </c>
    </row>
    <row r="113" spans="1:3" x14ac:dyDescent="0.25">
      <c r="A113" s="2" t="s">
        <v>43</v>
      </c>
      <c r="B113" s="2">
        <v>1</v>
      </c>
      <c r="C113" s="7">
        <f>B113/B117</f>
        <v>0.33333333333333331</v>
      </c>
    </row>
    <row r="114" spans="1:3" x14ac:dyDescent="0.25">
      <c r="A114" s="2" t="s">
        <v>44</v>
      </c>
      <c r="B114" s="2">
        <v>1</v>
      </c>
      <c r="C114" s="7">
        <f>B114/B117</f>
        <v>0.33333333333333331</v>
      </c>
    </row>
    <row r="115" spans="1:3" x14ac:dyDescent="0.25">
      <c r="A115" s="2" t="s">
        <v>45</v>
      </c>
      <c r="B115" s="2">
        <v>0</v>
      </c>
      <c r="C115" s="7">
        <f>B115/B117</f>
        <v>0</v>
      </c>
    </row>
    <row r="116" spans="1:3" x14ac:dyDescent="0.25">
      <c r="A116" s="2" t="s">
        <v>47</v>
      </c>
      <c r="B116" s="2">
        <v>0</v>
      </c>
      <c r="C116" s="7">
        <f>B116/B117</f>
        <v>0</v>
      </c>
    </row>
    <row r="117" spans="1:3" x14ac:dyDescent="0.25">
      <c r="A117" s="6" t="s">
        <v>99</v>
      </c>
      <c r="B117" s="6">
        <v>3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41</v>
      </c>
      <c r="B120" s="2">
        <v>0</v>
      </c>
      <c r="C120" s="7">
        <f>B120/B125</f>
        <v>0</v>
      </c>
    </row>
    <row r="121" spans="1:3" x14ac:dyDescent="0.25">
      <c r="A121" s="2" t="s">
        <v>43</v>
      </c>
      <c r="B121" s="2">
        <v>0</v>
      </c>
      <c r="C121" s="7">
        <f>B121/B125</f>
        <v>0</v>
      </c>
    </row>
    <row r="122" spans="1:3" x14ac:dyDescent="0.25">
      <c r="A122" s="2" t="s">
        <v>44</v>
      </c>
      <c r="B122" s="2">
        <v>3</v>
      </c>
      <c r="C122" s="7">
        <f>B122/B125</f>
        <v>1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47</v>
      </c>
      <c r="B124" s="2">
        <v>0</v>
      </c>
      <c r="C124" s="7">
        <f>B124/B125</f>
        <v>0</v>
      </c>
    </row>
    <row r="125" spans="1:3" x14ac:dyDescent="0.25">
      <c r="A125" s="6" t="s">
        <v>99</v>
      </c>
      <c r="B125" s="6">
        <v>3</v>
      </c>
      <c r="C125" s="9">
        <v>1</v>
      </c>
    </row>
    <row r="127" spans="1:3" x14ac:dyDescent="0.25">
      <c r="A127" s="17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0</v>
      </c>
      <c r="C130" s="7">
        <f>B130/B135</f>
        <v>0</v>
      </c>
    </row>
    <row r="131" spans="1:3" x14ac:dyDescent="0.25">
      <c r="A131" s="2" t="s">
        <v>86</v>
      </c>
      <c r="B131" s="2">
        <v>2</v>
      </c>
      <c r="C131" s="7">
        <f>B131/B135</f>
        <v>0.66666666666666663</v>
      </c>
    </row>
    <row r="132" spans="1:3" x14ac:dyDescent="0.25">
      <c r="A132" s="2" t="s">
        <v>44</v>
      </c>
      <c r="B132" s="2">
        <v>1</v>
      </c>
      <c r="C132" s="7">
        <f>B132/B135</f>
        <v>0.33333333333333331</v>
      </c>
    </row>
    <row r="133" spans="1:3" x14ac:dyDescent="0.25">
      <c r="A133" s="2" t="s">
        <v>88</v>
      </c>
      <c r="B133" s="2">
        <v>0</v>
      </c>
      <c r="C133" s="7">
        <f>B133/B135</f>
        <v>0</v>
      </c>
    </row>
    <row r="134" spans="1:3" x14ac:dyDescent="0.25">
      <c r="A134" s="2" t="s">
        <v>89</v>
      </c>
      <c r="B134" s="2">
        <v>0</v>
      </c>
      <c r="C134" s="7">
        <f>B134/B135</f>
        <v>0</v>
      </c>
    </row>
    <row r="135" spans="1:3" x14ac:dyDescent="0.25">
      <c r="A135" s="6" t="s">
        <v>99</v>
      </c>
      <c r="B135" s="6">
        <v>3</v>
      </c>
      <c r="C135" s="9">
        <v>1</v>
      </c>
    </row>
    <row r="136" spans="1:3" x14ac:dyDescent="0.25">
      <c r="A136" s="17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8.3333333333333329E-2</v>
      </c>
    </row>
    <row r="139" spans="1:3" x14ac:dyDescent="0.25">
      <c r="A139" s="2" t="s">
        <v>2</v>
      </c>
      <c r="B139" s="2">
        <v>3</v>
      </c>
      <c r="C139" s="7">
        <f>B139/B145</f>
        <v>0.25</v>
      </c>
    </row>
    <row r="140" spans="1:3" x14ac:dyDescent="0.25">
      <c r="A140" s="2" t="s">
        <v>3</v>
      </c>
      <c r="B140" s="2">
        <v>2</v>
      </c>
      <c r="C140" s="7">
        <f>B140/B145</f>
        <v>0.16666666666666666</v>
      </c>
    </row>
    <row r="141" spans="1:3" x14ac:dyDescent="0.25">
      <c r="A141" s="2" t="s">
        <v>4</v>
      </c>
      <c r="B141" s="2">
        <v>2</v>
      </c>
      <c r="C141" s="7">
        <f>B141/B145</f>
        <v>0.16666666666666666</v>
      </c>
    </row>
    <row r="142" spans="1:3" x14ac:dyDescent="0.25">
      <c r="A142" s="2" t="s">
        <v>5</v>
      </c>
      <c r="B142" s="2">
        <v>2</v>
      </c>
      <c r="C142" s="7">
        <f>B142/B145</f>
        <v>0.16666666666666666</v>
      </c>
    </row>
    <row r="143" spans="1:3" x14ac:dyDescent="0.25">
      <c r="A143" s="2" t="s">
        <v>6</v>
      </c>
      <c r="B143" s="2">
        <v>2</v>
      </c>
      <c r="C143" s="7">
        <f>B143/B145</f>
        <v>0.16666666666666666</v>
      </c>
    </row>
    <row r="144" spans="1:3" x14ac:dyDescent="0.25">
      <c r="A144" s="2" t="s">
        <v>7</v>
      </c>
      <c r="B144" s="2">
        <v>0</v>
      </c>
      <c r="C144" s="7">
        <f>B144/B145</f>
        <v>0</v>
      </c>
    </row>
    <row r="145" spans="1:3" x14ac:dyDescent="0.25">
      <c r="A145" s="6" t="s">
        <v>99</v>
      </c>
      <c r="B145" s="6">
        <v>12</v>
      </c>
      <c r="C145" s="9">
        <f>SUM(C138:C144)</f>
        <v>0.99999999999999989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39</v>
      </c>
    </row>
    <row r="148" spans="1:3" x14ac:dyDescent="0.25">
      <c r="A148" s="2" t="s">
        <v>8</v>
      </c>
      <c r="B148" s="2">
        <v>0</v>
      </c>
      <c r="C148" s="7">
        <f>B148/B162</f>
        <v>0</v>
      </c>
    </row>
    <row r="149" spans="1:3" x14ac:dyDescent="0.25">
      <c r="A149" s="2" t="s">
        <v>9</v>
      </c>
      <c r="B149" s="2">
        <v>1</v>
      </c>
      <c r="C149" s="7">
        <f>B149/B162</f>
        <v>8.3333333333333329E-2</v>
      </c>
    </row>
    <row r="150" spans="1:3" x14ac:dyDescent="0.25">
      <c r="A150" s="2" t="s">
        <v>10</v>
      </c>
      <c r="B150" s="2">
        <v>1</v>
      </c>
      <c r="C150" s="7">
        <f>B150/B162</f>
        <v>8.3333333333333329E-2</v>
      </c>
    </row>
    <row r="151" spans="1:3" x14ac:dyDescent="0.25">
      <c r="A151" s="2" t="s">
        <v>11</v>
      </c>
      <c r="B151" s="2">
        <v>1</v>
      </c>
      <c r="C151" s="7">
        <f>B151/B162</f>
        <v>8.3333333333333329E-2</v>
      </c>
    </row>
    <row r="152" spans="1:3" x14ac:dyDescent="0.25">
      <c r="A152" s="2" t="s">
        <v>12</v>
      </c>
      <c r="B152" s="2">
        <v>0</v>
      </c>
      <c r="C152" s="7">
        <f>B152/B162</f>
        <v>0</v>
      </c>
    </row>
    <row r="153" spans="1:3" x14ac:dyDescent="0.25">
      <c r="A153" s="2" t="s">
        <v>13</v>
      </c>
      <c r="B153" s="2">
        <v>0</v>
      </c>
      <c r="C153" s="7">
        <f>B153/B162</f>
        <v>0</v>
      </c>
    </row>
    <row r="154" spans="1:3" x14ac:dyDescent="0.25">
      <c r="A154" s="2" t="s">
        <v>14</v>
      </c>
      <c r="B154" s="2">
        <v>2</v>
      </c>
      <c r="C154" s="7">
        <f>B154/B162</f>
        <v>0.16666666666666666</v>
      </c>
    </row>
    <row r="155" spans="1:3" x14ac:dyDescent="0.25">
      <c r="A155" s="2" t="s">
        <v>15</v>
      </c>
      <c r="B155" s="2">
        <v>1</v>
      </c>
      <c r="C155" s="7">
        <f>B155/B162</f>
        <v>8.3333333333333329E-2</v>
      </c>
    </row>
    <row r="156" spans="1:3" x14ac:dyDescent="0.25">
      <c r="A156" s="2" t="s">
        <v>16</v>
      </c>
      <c r="B156" s="2">
        <v>0</v>
      </c>
      <c r="C156" s="7">
        <f>B156/B162</f>
        <v>0</v>
      </c>
    </row>
    <row r="157" spans="1:3" x14ac:dyDescent="0.25">
      <c r="A157" s="2" t="s">
        <v>17</v>
      </c>
      <c r="B157" s="2">
        <v>2</v>
      </c>
      <c r="C157" s="7">
        <f>B157/B162</f>
        <v>0.16666666666666666</v>
      </c>
    </row>
    <row r="158" spans="1:3" x14ac:dyDescent="0.25">
      <c r="A158" s="2" t="s">
        <v>18</v>
      </c>
      <c r="B158" s="2">
        <v>3</v>
      </c>
      <c r="C158" s="7">
        <f>B158/B162</f>
        <v>0.25</v>
      </c>
    </row>
    <row r="159" spans="1:3" x14ac:dyDescent="0.25">
      <c r="A159" s="2" t="s">
        <v>19</v>
      </c>
      <c r="B159" s="2">
        <v>0</v>
      </c>
      <c r="C159" s="7">
        <f>B159/B162</f>
        <v>0</v>
      </c>
    </row>
    <row r="160" spans="1:3" x14ac:dyDescent="0.25">
      <c r="A160" s="2" t="s">
        <v>20</v>
      </c>
      <c r="B160" s="2">
        <v>1</v>
      </c>
      <c r="C160" s="7">
        <f>B160/B162</f>
        <v>8.3333333333333329E-2</v>
      </c>
    </row>
    <row r="161" spans="1:3" x14ac:dyDescent="0.25">
      <c r="A161" s="2" t="s">
        <v>7</v>
      </c>
      <c r="B161" s="2">
        <v>0</v>
      </c>
      <c r="C161" s="7">
        <f>B161/B162</f>
        <v>0</v>
      </c>
    </row>
    <row r="162" spans="1:3" x14ac:dyDescent="0.25">
      <c r="A162" s="6" t="s">
        <v>99</v>
      </c>
      <c r="B162" s="6">
        <v>12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14">
        <v>2</v>
      </c>
      <c r="C165" s="7">
        <f>B165/B167</f>
        <v>0.66666666666666663</v>
      </c>
    </row>
    <row r="166" spans="1:3" x14ac:dyDescent="0.25">
      <c r="A166" s="2" t="s">
        <v>94</v>
      </c>
      <c r="B166" s="14">
        <v>1</v>
      </c>
      <c r="C166" s="7">
        <f>B166/B167</f>
        <v>0.33333333333333331</v>
      </c>
    </row>
    <row r="167" spans="1:3" x14ac:dyDescent="0.25">
      <c r="A167" s="6" t="s">
        <v>99</v>
      </c>
      <c r="B167" s="6">
        <v>3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39</v>
      </c>
    </row>
    <row r="170" spans="1:3" x14ac:dyDescent="0.25">
      <c r="A170" s="2" t="s">
        <v>86</v>
      </c>
      <c r="B170" s="2">
        <v>2</v>
      </c>
      <c r="C170" s="7">
        <f>B170/B172</f>
        <v>0.66666666666666663</v>
      </c>
    </row>
    <row r="171" spans="1:3" x14ac:dyDescent="0.25">
      <c r="A171" s="2" t="s">
        <v>98</v>
      </c>
      <c r="B171" s="2">
        <v>1</v>
      </c>
      <c r="C171" s="7">
        <f>B171/B172</f>
        <v>0.33333333333333331</v>
      </c>
    </row>
    <row r="172" spans="1:3" x14ac:dyDescent="0.25">
      <c r="A172" s="6" t="s">
        <v>99</v>
      </c>
      <c r="B172" s="6">
        <v>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72"/>
  <sheetViews>
    <sheetView showZeros="0" workbookViewId="0">
      <selection activeCell="L172" sqref="L172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10" bestFit="1" customWidth="1"/>
    <col min="4" max="4" width="7.5" style="1" bestFit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2" width="9" style="1" customWidth="1"/>
    <col min="43" max="16384" width="9" style="1"/>
  </cols>
  <sheetData>
    <row r="1" spans="1:44" x14ac:dyDescent="0.25">
      <c r="A1" s="18" t="s">
        <v>159</v>
      </c>
      <c r="B1" s="18"/>
      <c r="C1" s="18"/>
      <c r="D1" s="18"/>
      <c r="E1" s="18"/>
      <c r="F1" s="18"/>
      <c r="G1" s="18"/>
      <c r="H1" s="18"/>
      <c r="I1" s="18"/>
    </row>
    <row r="2" spans="1:44" x14ac:dyDescent="0.25">
      <c r="A2" s="19" t="s">
        <v>37</v>
      </c>
      <c r="B2" s="19"/>
      <c r="C2" s="19"/>
      <c r="D2" s="19"/>
      <c r="E2" s="19"/>
      <c r="F2" s="19"/>
      <c r="G2" s="19"/>
      <c r="H2" s="19"/>
      <c r="I2" s="20"/>
    </row>
    <row r="3" spans="1:44" x14ac:dyDescent="0.25">
      <c r="A3" s="15" t="s">
        <v>38</v>
      </c>
    </row>
    <row r="5" spans="1:44" x14ac:dyDescent="0.25">
      <c r="A5" s="3" t="s">
        <v>21</v>
      </c>
      <c r="B5" s="2" t="s">
        <v>100</v>
      </c>
      <c r="C5" s="7" t="s">
        <v>39</v>
      </c>
      <c r="N5"/>
      <c r="O5"/>
      <c r="P5"/>
      <c r="Q5" t="s">
        <v>104</v>
      </c>
      <c r="R5" t="s">
        <v>105</v>
      </c>
      <c r="S5" t="s">
        <v>106</v>
      </c>
      <c r="T5" t="s">
        <v>107</v>
      </c>
      <c r="U5" t="s">
        <v>108</v>
      </c>
      <c r="V5" t="s">
        <v>109</v>
      </c>
      <c r="W5" t="s">
        <v>110</v>
      </c>
      <c r="X5" t="s">
        <v>111</v>
      </c>
      <c r="Y5" t="s">
        <v>112</v>
      </c>
      <c r="Z5" t="s">
        <v>113</v>
      </c>
      <c r="AA5" t="s">
        <v>114</v>
      </c>
      <c r="AB5" t="s">
        <v>115</v>
      </c>
      <c r="AC5" t="s">
        <v>116</v>
      </c>
      <c r="AD5" t="s">
        <v>117</v>
      </c>
      <c r="AE5" t="s">
        <v>118</v>
      </c>
      <c r="AF5" t="s">
        <v>119</v>
      </c>
      <c r="AG5" t="s">
        <v>120</v>
      </c>
      <c r="AH5" t="s">
        <v>121</v>
      </c>
      <c r="AI5" t="s">
        <v>122</v>
      </c>
      <c r="AJ5" t="s">
        <v>123</v>
      </c>
      <c r="AK5" t="s">
        <v>124</v>
      </c>
      <c r="AL5"/>
      <c r="AM5"/>
      <c r="AN5"/>
      <c r="AO5"/>
      <c r="AP5"/>
      <c r="AQ5"/>
      <c r="AR5"/>
    </row>
    <row r="6" spans="1:44" x14ac:dyDescent="0.25">
      <c r="A6" s="2" t="s">
        <v>41</v>
      </c>
      <c r="B6" s="2">
        <v>0</v>
      </c>
      <c r="C6" s="7"/>
      <c r="N6"/>
      <c r="O6"/>
      <c r="P6"/>
      <c r="Q6" t="s">
        <v>131</v>
      </c>
      <c r="R6" t="s">
        <v>131</v>
      </c>
      <c r="S6"/>
      <c r="T6" t="s">
        <v>126</v>
      </c>
      <c r="U6" t="s">
        <v>126</v>
      </c>
      <c r="V6" t="s">
        <v>126</v>
      </c>
      <c r="W6" t="s">
        <v>131</v>
      </c>
      <c r="X6" t="s">
        <v>131</v>
      </c>
      <c r="Y6" t="s">
        <v>126</v>
      </c>
      <c r="Z6" t="s">
        <v>126</v>
      </c>
      <c r="AA6" t="s">
        <v>125</v>
      </c>
      <c r="AB6" t="s">
        <v>125</v>
      </c>
      <c r="AC6" t="s">
        <v>131</v>
      </c>
      <c r="AD6" t="s">
        <v>131</v>
      </c>
      <c r="AE6" t="s">
        <v>126</v>
      </c>
      <c r="AF6" t="s">
        <v>125</v>
      </c>
      <c r="AG6" t="s">
        <v>132</v>
      </c>
      <c r="AH6" t="s">
        <v>151</v>
      </c>
      <c r="AI6" t="s">
        <v>153</v>
      </c>
      <c r="AJ6" t="s">
        <v>129</v>
      </c>
      <c r="AK6" t="s">
        <v>130</v>
      </c>
      <c r="AL6"/>
      <c r="AM6"/>
      <c r="AN6"/>
      <c r="AO6"/>
      <c r="AP6"/>
      <c r="AQ6"/>
      <c r="AR6"/>
    </row>
    <row r="7" spans="1:44" x14ac:dyDescent="0.25">
      <c r="A7" s="2" t="s">
        <v>43</v>
      </c>
      <c r="B7" s="2">
        <v>0</v>
      </c>
      <c r="C7" s="7"/>
      <c r="N7"/>
      <c r="O7"/>
      <c r="P7"/>
      <c r="Q7" t="s">
        <v>126</v>
      </c>
      <c r="R7" t="s">
        <v>126</v>
      </c>
      <c r="S7"/>
      <c r="T7" t="s">
        <v>126</v>
      </c>
      <c r="U7" t="s">
        <v>126</v>
      </c>
      <c r="V7" t="s">
        <v>126</v>
      </c>
      <c r="W7" t="s">
        <v>126</v>
      </c>
      <c r="X7" t="s">
        <v>126</v>
      </c>
      <c r="Y7" t="s">
        <v>126</v>
      </c>
      <c r="Z7" t="s">
        <v>126</v>
      </c>
      <c r="AA7" t="s">
        <v>125</v>
      </c>
      <c r="AB7" t="s">
        <v>125</v>
      </c>
      <c r="AC7" t="s">
        <v>126</v>
      </c>
      <c r="AD7" t="s">
        <v>126</v>
      </c>
      <c r="AE7" t="s">
        <v>126</v>
      </c>
      <c r="AF7" t="s">
        <v>125</v>
      </c>
      <c r="AG7" t="s">
        <v>132</v>
      </c>
      <c r="AH7" t="s">
        <v>154</v>
      </c>
      <c r="AI7" t="s">
        <v>155</v>
      </c>
      <c r="AJ7" t="s">
        <v>129</v>
      </c>
      <c r="AK7" t="s">
        <v>130</v>
      </c>
      <c r="AL7"/>
      <c r="AM7"/>
      <c r="AN7"/>
      <c r="AO7"/>
      <c r="AP7"/>
      <c r="AQ7"/>
      <c r="AR7"/>
    </row>
    <row r="8" spans="1:44" x14ac:dyDescent="0.25">
      <c r="A8" s="2" t="s">
        <v>44</v>
      </c>
      <c r="B8" s="2">
        <v>0</v>
      </c>
      <c r="C8" s="7"/>
      <c r="N8"/>
      <c r="O8"/>
      <c r="P8"/>
      <c r="Q8" t="s">
        <v>126</v>
      </c>
      <c r="R8" t="s">
        <v>126</v>
      </c>
      <c r="S8"/>
      <c r="T8" t="s">
        <v>126</v>
      </c>
      <c r="U8" t="s">
        <v>126</v>
      </c>
      <c r="V8" t="s">
        <v>126</v>
      </c>
      <c r="W8" t="s">
        <v>126</v>
      </c>
      <c r="X8" t="s">
        <v>126</v>
      </c>
      <c r="Y8" t="s">
        <v>126</v>
      </c>
      <c r="Z8" t="s">
        <v>126</v>
      </c>
      <c r="AA8" t="s">
        <v>125</v>
      </c>
      <c r="AB8" t="s">
        <v>125</v>
      </c>
      <c r="AC8" t="s">
        <v>126</v>
      </c>
      <c r="AD8" t="s">
        <v>126</v>
      </c>
      <c r="AE8" t="s">
        <v>126</v>
      </c>
      <c r="AF8" t="s">
        <v>125</v>
      </c>
      <c r="AG8" t="s">
        <v>132</v>
      </c>
      <c r="AH8" t="s">
        <v>154</v>
      </c>
      <c r="AI8" t="s">
        <v>155</v>
      </c>
      <c r="AJ8" t="s">
        <v>129</v>
      </c>
      <c r="AK8" t="s">
        <v>130</v>
      </c>
      <c r="AL8"/>
      <c r="AM8"/>
      <c r="AN8"/>
      <c r="AO8"/>
      <c r="AP8"/>
      <c r="AQ8"/>
      <c r="AR8"/>
    </row>
    <row r="9" spans="1:44" x14ac:dyDescent="0.25">
      <c r="A9" s="2" t="s">
        <v>45</v>
      </c>
      <c r="B9" s="2">
        <v>0</v>
      </c>
      <c r="C9" s="7"/>
      <c r="N9"/>
      <c r="O9"/>
      <c r="P9"/>
      <c r="AN9"/>
      <c r="AO9"/>
      <c r="AP9"/>
      <c r="AQ9"/>
      <c r="AR9"/>
    </row>
    <row r="10" spans="1:44" x14ac:dyDescent="0.25">
      <c r="A10" s="2" t="s">
        <v>47</v>
      </c>
      <c r="B10" s="2">
        <v>0</v>
      </c>
      <c r="C10" s="7">
        <v>0</v>
      </c>
      <c r="N10"/>
      <c r="O10"/>
      <c r="P10"/>
      <c r="AN10"/>
      <c r="AO10"/>
      <c r="AP10"/>
      <c r="AQ10"/>
      <c r="AR10"/>
    </row>
    <row r="11" spans="1:44" x14ac:dyDescent="0.25">
      <c r="A11" s="6" t="s">
        <v>99</v>
      </c>
      <c r="B11" s="6">
        <v>0</v>
      </c>
      <c r="C11" s="9">
        <v>0</v>
      </c>
      <c r="D11" s="4"/>
      <c r="N11"/>
      <c r="O11"/>
      <c r="P11"/>
      <c r="AN11"/>
      <c r="AO11"/>
      <c r="AP11"/>
      <c r="AQ11"/>
      <c r="AR11"/>
    </row>
    <row r="12" spans="1:44" x14ac:dyDescent="0.25">
      <c r="B12" s="4">
        <v>0</v>
      </c>
      <c r="C12" s="11"/>
      <c r="D12" s="4"/>
      <c r="N12"/>
      <c r="O12"/>
      <c r="P12"/>
      <c r="AN12"/>
      <c r="AO12"/>
      <c r="AP12"/>
      <c r="AQ12"/>
      <c r="AR12"/>
    </row>
    <row r="13" spans="1:44" x14ac:dyDescent="0.25">
      <c r="A13" s="3" t="s">
        <v>22</v>
      </c>
      <c r="B13" s="2" t="s">
        <v>100</v>
      </c>
      <c r="C13" s="7" t="s">
        <v>39</v>
      </c>
      <c r="N13"/>
      <c r="O13"/>
      <c r="P13"/>
      <c r="AN13"/>
      <c r="AO13"/>
      <c r="AP13"/>
      <c r="AQ13"/>
      <c r="AR13"/>
    </row>
    <row r="14" spans="1:44" x14ac:dyDescent="0.25">
      <c r="A14" s="2" t="s">
        <v>41</v>
      </c>
      <c r="B14" s="2">
        <v>0</v>
      </c>
      <c r="C14" s="7"/>
      <c r="N14"/>
      <c r="O14"/>
      <c r="P14"/>
      <c r="AN14"/>
      <c r="AO14"/>
      <c r="AP14"/>
      <c r="AQ14"/>
      <c r="AR14"/>
    </row>
    <row r="15" spans="1:44" x14ac:dyDescent="0.25">
      <c r="A15" s="2" t="s">
        <v>43</v>
      </c>
      <c r="B15" s="2">
        <v>0</v>
      </c>
      <c r="C15" s="7"/>
      <c r="N15"/>
      <c r="O15"/>
      <c r="P15"/>
      <c r="AN15"/>
      <c r="AO15"/>
      <c r="AP15"/>
      <c r="AQ15"/>
      <c r="AR15"/>
    </row>
    <row r="16" spans="1:44" x14ac:dyDescent="0.25">
      <c r="A16" s="2" t="s">
        <v>44</v>
      </c>
      <c r="B16" s="2">
        <v>0</v>
      </c>
      <c r="C16" s="7"/>
      <c r="N16"/>
      <c r="O16"/>
      <c r="P16"/>
      <c r="AN16"/>
      <c r="AO16"/>
      <c r="AP16"/>
      <c r="AQ16"/>
      <c r="AR16"/>
    </row>
    <row r="17" spans="1:14" x14ac:dyDescent="0.25">
      <c r="A17" s="2" t="s">
        <v>45</v>
      </c>
      <c r="B17" s="2">
        <v>0</v>
      </c>
      <c r="C17" s="7"/>
    </row>
    <row r="18" spans="1:14" x14ac:dyDescent="0.25">
      <c r="A18" s="2" t="s">
        <v>47</v>
      </c>
      <c r="B18" s="2">
        <v>0</v>
      </c>
      <c r="C18" s="7"/>
      <c r="D18" s="4"/>
    </row>
    <row r="19" spans="1:14" x14ac:dyDescent="0.25">
      <c r="A19" s="6" t="s">
        <v>99</v>
      </c>
      <c r="B19" s="6">
        <v>0</v>
      </c>
      <c r="C19" s="9"/>
    </row>
    <row r="20" spans="1:14" x14ac:dyDescent="0.25">
      <c r="B20" s="1">
        <v>0</v>
      </c>
    </row>
    <row r="21" spans="1:14" x14ac:dyDescent="0.25">
      <c r="A21" s="17" t="s">
        <v>0</v>
      </c>
      <c r="B21" s="1">
        <v>0</v>
      </c>
      <c r="N21" s="16"/>
    </row>
    <row r="22" spans="1:14" x14ac:dyDescent="0.25">
      <c r="B22" s="1">
        <v>0</v>
      </c>
      <c r="D22" s="4"/>
    </row>
    <row r="23" spans="1:14" x14ac:dyDescent="0.25">
      <c r="A23" s="3" t="s">
        <v>24</v>
      </c>
      <c r="B23" s="2" t="s">
        <v>100</v>
      </c>
      <c r="C23" s="7" t="s">
        <v>39</v>
      </c>
      <c r="D23" s="4"/>
    </row>
    <row r="24" spans="1:14" x14ac:dyDescent="0.25">
      <c r="A24" s="2" t="s">
        <v>41</v>
      </c>
      <c r="B24" s="2">
        <v>0</v>
      </c>
      <c r="C24" s="7"/>
      <c r="D24" s="4"/>
    </row>
    <row r="25" spans="1:14" x14ac:dyDescent="0.25">
      <c r="A25" s="2" t="s">
        <v>43</v>
      </c>
      <c r="B25" s="2">
        <v>0</v>
      </c>
      <c r="C25" s="7"/>
      <c r="D25" s="4"/>
    </row>
    <row r="26" spans="1:14" x14ac:dyDescent="0.25">
      <c r="A26" s="2" t="s">
        <v>44</v>
      </c>
      <c r="B26" s="2">
        <v>0</v>
      </c>
      <c r="C26" s="7"/>
      <c r="D26" s="4"/>
    </row>
    <row r="27" spans="1:14" x14ac:dyDescent="0.25">
      <c r="A27" s="2" t="s">
        <v>45</v>
      </c>
      <c r="B27" s="2">
        <v>0</v>
      </c>
      <c r="C27" s="7"/>
    </row>
    <row r="28" spans="1:14" x14ac:dyDescent="0.25">
      <c r="A28" s="2" t="s">
        <v>47</v>
      </c>
      <c r="B28" s="2">
        <v>0</v>
      </c>
      <c r="C28" s="7"/>
    </row>
    <row r="29" spans="1:14" x14ac:dyDescent="0.25">
      <c r="A29" s="6" t="s">
        <v>99</v>
      </c>
      <c r="B29" s="6">
        <v>0</v>
      </c>
      <c r="C29" s="9"/>
    </row>
    <row r="30" spans="1:14" x14ac:dyDescent="0.25">
      <c r="B30" s="1">
        <v>0</v>
      </c>
    </row>
    <row r="31" spans="1:14" x14ac:dyDescent="0.25">
      <c r="A31" s="3" t="s">
        <v>25</v>
      </c>
      <c r="B31" s="2" t="s">
        <v>100</v>
      </c>
      <c r="C31" s="7" t="s">
        <v>39</v>
      </c>
    </row>
    <row r="32" spans="1:14" x14ac:dyDescent="0.25">
      <c r="A32" s="2" t="s">
        <v>41</v>
      </c>
      <c r="B32" s="2">
        <v>0</v>
      </c>
      <c r="C32" s="7"/>
    </row>
    <row r="33" spans="1:4" x14ac:dyDescent="0.25">
      <c r="A33" s="2" t="s">
        <v>43</v>
      </c>
      <c r="B33" s="2">
        <v>0</v>
      </c>
      <c r="C33" s="7"/>
    </row>
    <row r="34" spans="1:4" x14ac:dyDescent="0.25">
      <c r="A34" s="2" t="s">
        <v>44</v>
      </c>
      <c r="B34" s="2">
        <v>0</v>
      </c>
      <c r="C34" s="7"/>
    </row>
    <row r="35" spans="1:4" x14ac:dyDescent="0.25">
      <c r="A35" s="2" t="s">
        <v>45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v>0</v>
      </c>
      <c r="C37" s="9"/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39</v>
      </c>
    </row>
    <row r="40" spans="1:4" x14ac:dyDescent="0.25">
      <c r="A40" s="2" t="s">
        <v>41</v>
      </c>
      <c r="B40" s="2">
        <v>0</v>
      </c>
      <c r="C40" s="7"/>
    </row>
    <row r="41" spans="1:4" x14ac:dyDescent="0.25">
      <c r="A41" s="2" t="s">
        <v>43</v>
      </c>
      <c r="B41" s="2">
        <v>0</v>
      </c>
      <c r="C41" s="7"/>
    </row>
    <row r="42" spans="1:4" x14ac:dyDescent="0.25">
      <c r="A42" s="2" t="s">
        <v>44</v>
      </c>
      <c r="B42" s="2">
        <v>0</v>
      </c>
      <c r="C42" s="7"/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47</v>
      </c>
      <c r="B44" s="2">
        <v>0</v>
      </c>
      <c r="C44" s="7"/>
      <c r="D44" s="4"/>
    </row>
    <row r="45" spans="1:4" x14ac:dyDescent="0.25">
      <c r="A45" s="6" t="s">
        <v>99</v>
      </c>
      <c r="B45" s="6">
        <v>0</v>
      </c>
      <c r="C45" s="9"/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0</v>
      </c>
      <c r="C48" s="7"/>
    </row>
    <row r="49" spans="1:13" x14ac:dyDescent="0.25">
      <c r="A49" s="2" t="s">
        <v>43</v>
      </c>
      <c r="B49" s="2">
        <v>0</v>
      </c>
      <c r="C49" s="7"/>
    </row>
    <row r="50" spans="1:13" x14ac:dyDescent="0.25">
      <c r="A50" s="2" t="s">
        <v>44</v>
      </c>
      <c r="B50" s="2">
        <v>0</v>
      </c>
      <c r="C50" s="7"/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47</v>
      </c>
      <c r="B52" s="2">
        <v>0</v>
      </c>
      <c r="C52" s="7"/>
      <c r="D52" s="4"/>
    </row>
    <row r="53" spans="1:13" x14ac:dyDescent="0.25">
      <c r="A53" s="6" t="s">
        <v>99</v>
      </c>
      <c r="B53" s="6">
        <v>0</v>
      </c>
      <c r="C53" s="9"/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41</v>
      </c>
      <c r="B56" s="2">
        <v>0</v>
      </c>
      <c r="C56" s="7"/>
    </row>
    <row r="57" spans="1:13" x14ac:dyDescent="0.25">
      <c r="A57" s="2" t="s">
        <v>43</v>
      </c>
      <c r="B57" s="2">
        <v>0</v>
      </c>
      <c r="C57" s="7"/>
    </row>
    <row r="58" spans="1:13" x14ac:dyDescent="0.25">
      <c r="A58" s="2" t="s">
        <v>44</v>
      </c>
      <c r="B58" s="2">
        <v>0</v>
      </c>
      <c r="C58" s="7"/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v>0</v>
      </c>
      <c r="C61" s="9"/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39</v>
      </c>
    </row>
    <row r="64" spans="1:13" x14ac:dyDescent="0.25">
      <c r="A64" s="2" t="s">
        <v>41</v>
      </c>
      <c r="B64" s="2">
        <v>0</v>
      </c>
      <c r="C64" s="7"/>
    </row>
    <row r="65" spans="1:4" x14ac:dyDescent="0.25">
      <c r="A65" s="2" t="s">
        <v>43</v>
      </c>
      <c r="B65" s="2">
        <v>0</v>
      </c>
      <c r="C65" s="7"/>
    </row>
    <row r="66" spans="1:4" x14ac:dyDescent="0.25">
      <c r="A66" s="2" t="s">
        <v>44</v>
      </c>
      <c r="B66" s="2">
        <v>0</v>
      </c>
      <c r="C66" s="7"/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47</v>
      </c>
      <c r="B68" s="2">
        <v>0</v>
      </c>
      <c r="C68" s="7"/>
      <c r="D68" s="4"/>
    </row>
    <row r="69" spans="1:4" x14ac:dyDescent="0.25">
      <c r="A69" s="6" t="s">
        <v>99</v>
      </c>
      <c r="B69" s="6">
        <v>0</v>
      </c>
      <c r="C69" s="9"/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39</v>
      </c>
    </row>
    <row r="72" spans="1:4" x14ac:dyDescent="0.25">
      <c r="A72" s="2" t="s">
        <v>41</v>
      </c>
      <c r="B72" s="2">
        <v>0</v>
      </c>
      <c r="C72" s="7"/>
    </row>
    <row r="73" spans="1:4" x14ac:dyDescent="0.25">
      <c r="A73" s="2" t="s">
        <v>43</v>
      </c>
      <c r="B73" s="2">
        <v>0</v>
      </c>
      <c r="C73" s="7"/>
    </row>
    <row r="74" spans="1:4" x14ac:dyDescent="0.25">
      <c r="A74" s="2" t="s">
        <v>44</v>
      </c>
      <c r="B74" s="2">
        <v>0</v>
      </c>
      <c r="C74" s="7"/>
    </row>
    <row r="75" spans="1:4" x14ac:dyDescent="0.25">
      <c r="A75" s="2" t="s">
        <v>45</v>
      </c>
      <c r="B75" s="2">
        <v>0</v>
      </c>
      <c r="C75" s="7"/>
    </row>
    <row r="76" spans="1:4" x14ac:dyDescent="0.25">
      <c r="A76" s="2" t="s">
        <v>47</v>
      </c>
      <c r="B76" s="2">
        <v>0</v>
      </c>
      <c r="C76" s="7"/>
    </row>
    <row r="77" spans="1:4" x14ac:dyDescent="0.25">
      <c r="A77" s="6" t="s">
        <v>99</v>
      </c>
      <c r="B77" s="6">
        <v>0</v>
      </c>
      <c r="C77" s="9"/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0</v>
      </c>
      <c r="C80" s="7"/>
    </row>
    <row r="81" spans="1:3" x14ac:dyDescent="0.25">
      <c r="A81" s="2" t="s">
        <v>43</v>
      </c>
      <c r="B81" s="2">
        <v>0</v>
      </c>
      <c r="C81" s="7"/>
    </row>
    <row r="82" spans="1:3" x14ac:dyDescent="0.25">
      <c r="A82" s="2" t="s">
        <v>44</v>
      </c>
      <c r="B82" s="2">
        <v>0</v>
      </c>
      <c r="C82" s="7"/>
    </row>
    <row r="83" spans="1:3" x14ac:dyDescent="0.25">
      <c r="A83" s="2" t="s">
        <v>45</v>
      </c>
      <c r="B83" s="2">
        <v>0</v>
      </c>
      <c r="C83" s="7"/>
    </row>
    <row r="84" spans="1:3" x14ac:dyDescent="0.25">
      <c r="A84" s="2" t="s">
        <v>47</v>
      </c>
      <c r="B84" s="2">
        <v>0</v>
      </c>
      <c r="C84" s="7"/>
    </row>
    <row r="85" spans="1:3" x14ac:dyDescent="0.25">
      <c r="A85" s="6" t="s">
        <v>99</v>
      </c>
      <c r="B85" s="6">
        <v>0</v>
      </c>
      <c r="C85" s="9"/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39</v>
      </c>
    </row>
    <row r="88" spans="1:3" x14ac:dyDescent="0.25">
      <c r="A88" s="2" t="s">
        <v>41</v>
      </c>
      <c r="B88" s="2">
        <v>0</v>
      </c>
      <c r="C88" s="7"/>
    </row>
    <row r="89" spans="1:3" x14ac:dyDescent="0.25">
      <c r="A89" s="2" t="s">
        <v>43</v>
      </c>
      <c r="B89" s="2">
        <v>0</v>
      </c>
      <c r="C89" s="7"/>
    </row>
    <row r="90" spans="1:3" x14ac:dyDescent="0.25">
      <c r="A90" s="2" t="s">
        <v>44</v>
      </c>
      <c r="B90" s="2">
        <v>0</v>
      </c>
      <c r="C90" s="7"/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47</v>
      </c>
      <c r="B92" s="2">
        <v>0</v>
      </c>
      <c r="C92" s="7"/>
    </row>
    <row r="93" spans="1:3" x14ac:dyDescent="0.25">
      <c r="A93" s="6" t="s">
        <v>99</v>
      </c>
      <c r="B93" s="6">
        <v>0</v>
      </c>
      <c r="C93" s="9"/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39</v>
      </c>
    </row>
    <row r="96" spans="1:3" x14ac:dyDescent="0.25">
      <c r="A96" s="2" t="s">
        <v>41</v>
      </c>
      <c r="B96" s="2">
        <v>0</v>
      </c>
      <c r="C96" s="7"/>
    </row>
    <row r="97" spans="1:3" x14ac:dyDescent="0.25">
      <c r="A97" s="2" t="s">
        <v>43</v>
      </c>
      <c r="B97" s="2">
        <v>0</v>
      </c>
      <c r="C97" s="7"/>
    </row>
    <row r="98" spans="1:3" x14ac:dyDescent="0.25">
      <c r="A98" s="2" t="s">
        <v>44</v>
      </c>
      <c r="B98" s="2">
        <v>0</v>
      </c>
      <c r="C98" s="7"/>
    </row>
    <row r="99" spans="1:3" x14ac:dyDescent="0.25">
      <c r="A99" s="2" t="s">
        <v>45</v>
      </c>
      <c r="B99" s="2">
        <v>0</v>
      </c>
      <c r="C99" s="7"/>
    </row>
    <row r="100" spans="1:3" x14ac:dyDescent="0.25">
      <c r="A100" s="2" t="s">
        <v>47</v>
      </c>
      <c r="B100" s="2">
        <v>0</v>
      </c>
      <c r="C100" s="7"/>
    </row>
    <row r="101" spans="1:3" x14ac:dyDescent="0.25">
      <c r="A101" s="6" t="s">
        <v>99</v>
      </c>
      <c r="B101" s="6">
        <v>0</v>
      </c>
      <c r="C101" s="9"/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39</v>
      </c>
    </row>
    <row r="104" spans="1:3" x14ac:dyDescent="0.25">
      <c r="A104" s="2" t="s">
        <v>41</v>
      </c>
      <c r="B104" s="2">
        <v>0</v>
      </c>
      <c r="C104" s="7"/>
    </row>
    <row r="105" spans="1:3" x14ac:dyDescent="0.25">
      <c r="A105" s="2" t="s">
        <v>43</v>
      </c>
      <c r="B105" s="2">
        <v>0</v>
      </c>
      <c r="C105" s="7"/>
    </row>
    <row r="106" spans="1:3" x14ac:dyDescent="0.25">
      <c r="A106" s="2" t="s">
        <v>44</v>
      </c>
      <c r="B106" s="2">
        <v>0</v>
      </c>
      <c r="C106" s="7"/>
    </row>
    <row r="107" spans="1:3" x14ac:dyDescent="0.25">
      <c r="A107" s="2" t="s">
        <v>45</v>
      </c>
      <c r="B107" s="2">
        <v>0</v>
      </c>
      <c r="C107" s="7"/>
    </row>
    <row r="108" spans="1:3" x14ac:dyDescent="0.25">
      <c r="A108" s="2" t="s">
        <v>47</v>
      </c>
      <c r="B108" s="2">
        <v>0</v>
      </c>
      <c r="C108" s="7"/>
    </row>
    <row r="109" spans="1:3" x14ac:dyDescent="0.25">
      <c r="A109" s="6" t="s">
        <v>99</v>
      </c>
      <c r="B109" s="6">
        <v>0</v>
      </c>
      <c r="C109" s="9"/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0</v>
      </c>
      <c r="C112" s="7"/>
    </row>
    <row r="113" spans="1:3" x14ac:dyDescent="0.25">
      <c r="A113" s="2" t="s">
        <v>43</v>
      </c>
      <c r="B113" s="2">
        <v>0</v>
      </c>
      <c r="C113" s="7"/>
    </row>
    <row r="114" spans="1:3" x14ac:dyDescent="0.25">
      <c r="A114" s="2" t="s">
        <v>44</v>
      </c>
      <c r="B114" s="2">
        <v>0</v>
      </c>
      <c r="C114" s="7"/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47</v>
      </c>
      <c r="B116" s="2">
        <v>0</v>
      </c>
      <c r="C116" s="7"/>
    </row>
    <row r="117" spans="1:3" x14ac:dyDescent="0.25">
      <c r="A117" s="6" t="s">
        <v>99</v>
      </c>
      <c r="B117" s="6">
        <v>0</v>
      </c>
      <c r="C117" s="9"/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41</v>
      </c>
      <c r="B120" s="2">
        <v>0</v>
      </c>
      <c r="C120" s="7"/>
    </row>
    <row r="121" spans="1:3" x14ac:dyDescent="0.25">
      <c r="A121" s="2" t="s">
        <v>43</v>
      </c>
      <c r="B121" s="2">
        <v>0</v>
      </c>
      <c r="C121" s="7"/>
    </row>
    <row r="122" spans="1:3" x14ac:dyDescent="0.25">
      <c r="A122" s="2" t="s">
        <v>44</v>
      </c>
      <c r="B122" s="2">
        <v>0</v>
      </c>
      <c r="C122" s="7"/>
    </row>
    <row r="123" spans="1:3" x14ac:dyDescent="0.25">
      <c r="A123" s="2" t="s">
        <v>45</v>
      </c>
      <c r="B123" s="2">
        <v>0</v>
      </c>
      <c r="C123" s="7"/>
    </row>
    <row r="124" spans="1:3" x14ac:dyDescent="0.25">
      <c r="A124" s="2" t="s">
        <v>47</v>
      </c>
      <c r="B124" s="2">
        <v>0</v>
      </c>
      <c r="C124" s="7"/>
    </row>
    <row r="125" spans="1:3" x14ac:dyDescent="0.25">
      <c r="A125" s="6" t="s">
        <v>99</v>
      </c>
      <c r="B125" s="6">
        <v>0</v>
      </c>
      <c r="C125" s="9"/>
    </row>
    <row r="127" spans="1:3" x14ac:dyDescent="0.25">
      <c r="A127" s="17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COUNTIF(AG:AG,1)</f>
        <v>3</v>
      </c>
      <c r="C130" s="7"/>
    </row>
    <row r="131" spans="1:3" x14ac:dyDescent="0.25">
      <c r="A131" s="2" t="s">
        <v>86</v>
      </c>
      <c r="B131" s="2">
        <f>COUNTIF(AG:AG,2)</f>
        <v>0</v>
      </c>
      <c r="C131" s="7"/>
    </row>
    <row r="132" spans="1:3" x14ac:dyDescent="0.25">
      <c r="A132" s="2" t="s">
        <v>44</v>
      </c>
      <c r="B132" s="2">
        <f>COUNTIF(AG:AG,3)</f>
        <v>0</v>
      </c>
      <c r="C132" s="7"/>
    </row>
    <row r="133" spans="1:3" x14ac:dyDescent="0.25">
      <c r="A133" s="2" t="s">
        <v>88</v>
      </c>
      <c r="B133" s="2">
        <f>COUNTIF(AG:AG,4)</f>
        <v>0</v>
      </c>
      <c r="C133" s="7"/>
    </row>
    <row r="134" spans="1:3" x14ac:dyDescent="0.25">
      <c r="A134" s="2" t="s">
        <v>89</v>
      </c>
      <c r="B134" s="2">
        <f>COUNTIF(AG:AG,5)</f>
        <v>0</v>
      </c>
      <c r="C134" s="7"/>
    </row>
    <row r="135" spans="1:3" x14ac:dyDescent="0.25">
      <c r="A135" s="6" t="s">
        <v>99</v>
      </c>
      <c r="B135" s="6">
        <f>SUM(B130:B134)</f>
        <v>3</v>
      </c>
      <c r="C135" s="9"/>
    </row>
    <row r="136" spans="1:3" x14ac:dyDescent="0.25">
      <c r="A136" s="17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COUNTIF(AH:AH,"*17-1*")</f>
        <v>0</v>
      </c>
      <c r="C138" s="7"/>
    </row>
    <row r="139" spans="1:3" x14ac:dyDescent="0.25">
      <c r="A139" s="2" t="s">
        <v>2</v>
      </c>
      <c r="B139" s="2">
        <f>COUNTIF(AH:AH,"*17-2*")</f>
        <v>0</v>
      </c>
      <c r="C139" s="7"/>
    </row>
    <row r="140" spans="1:3" x14ac:dyDescent="0.25">
      <c r="A140" s="2" t="s">
        <v>3</v>
      </c>
      <c r="B140" s="2">
        <f>COUNTIF(AH:AH,"*17-3*")</f>
        <v>1</v>
      </c>
      <c r="C140" s="7"/>
    </row>
    <row r="141" spans="1:3" x14ac:dyDescent="0.25">
      <c r="A141" s="2" t="s">
        <v>4</v>
      </c>
      <c r="B141" s="2">
        <f>COUNTIF(AH:AH,"*17-4*")</f>
        <v>0</v>
      </c>
      <c r="C141" s="7"/>
    </row>
    <row r="142" spans="1:3" x14ac:dyDescent="0.25">
      <c r="A142" s="2" t="s">
        <v>5</v>
      </c>
      <c r="B142" s="2">
        <f>COUNTIF(AH:AH,"*17-5*")</f>
        <v>0</v>
      </c>
      <c r="C142" s="7"/>
    </row>
    <row r="143" spans="1:3" x14ac:dyDescent="0.25">
      <c r="A143" s="2" t="s">
        <v>6</v>
      </c>
      <c r="B143" s="2">
        <f>COUNTIF(AH:AH,"*17-6*")</f>
        <v>2</v>
      </c>
      <c r="C143" s="7"/>
    </row>
    <row r="144" spans="1:3" x14ac:dyDescent="0.25">
      <c r="A144" s="2" t="s">
        <v>7</v>
      </c>
      <c r="B144" s="2">
        <f>COUNTIF(AH:AH,"*17-7*")</f>
        <v>0</v>
      </c>
      <c r="C144" s="7"/>
    </row>
    <row r="145" spans="1:3" x14ac:dyDescent="0.25">
      <c r="A145" s="6" t="s">
        <v>99</v>
      </c>
      <c r="B145" s="6">
        <f>SUM(B138:B144)</f>
        <v>3</v>
      </c>
      <c r="C145" s="9"/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39</v>
      </c>
    </row>
    <row r="148" spans="1:3" x14ac:dyDescent="0.25">
      <c r="A148" s="2" t="s">
        <v>8</v>
      </c>
      <c r="B148" s="2">
        <f>COUNTIF(AI:AI,"*18-1@*")</f>
        <v>0</v>
      </c>
      <c r="C148" s="7"/>
    </row>
    <row r="149" spans="1:3" x14ac:dyDescent="0.25">
      <c r="A149" s="2" t="s">
        <v>9</v>
      </c>
      <c r="B149" s="2">
        <f>COUNTIF(AI:AI,"*18-2*")</f>
        <v>1</v>
      </c>
      <c r="C149" s="7"/>
    </row>
    <row r="150" spans="1:3" x14ac:dyDescent="0.25">
      <c r="A150" s="2" t="s">
        <v>10</v>
      </c>
      <c r="B150" s="2">
        <f>COUNTIF(AI:AI,"*18-3*")</f>
        <v>0</v>
      </c>
      <c r="C150" s="7"/>
    </row>
    <row r="151" spans="1:3" x14ac:dyDescent="0.25">
      <c r="A151" s="2" t="s">
        <v>11</v>
      </c>
      <c r="B151" s="2">
        <f>COUNTIF(AI:AI,"*18-4*")</f>
        <v>2</v>
      </c>
      <c r="C151" s="7"/>
    </row>
    <row r="152" spans="1:3" x14ac:dyDescent="0.25">
      <c r="A152" s="2" t="s">
        <v>12</v>
      </c>
      <c r="B152" s="2">
        <f>COUNTIF(AI:AI,"*18-5*")</f>
        <v>0</v>
      </c>
      <c r="C152" s="7"/>
    </row>
    <row r="153" spans="1:3" x14ac:dyDescent="0.25">
      <c r="A153" s="2" t="s">
        <v>13</v>
      </c>
      <c r="B153" s="2">
        <f>COUNTIF(AI:AI,"*18-6*")</f>
        <v>0</v>
      </c>
      <c r="C153" s="7"/>
    </row>
    <row r="154" spans="1:3" x14ac:dyDescent="0.25">
      <c r="A154" s="2" t="s">
        <v>14</v>
      </c>
      <c r="B154" s="2">
        <f>COUNTIF(AI:AI,"*18-7*")</f>
        <v>2</v>
      </c>
      <c r="C154" s="7"/>
    </row>
    <row r="155" spans="1:3" x14ac:dyDescent="0.25">
      <c r="A155" s="2" t="s">
        <v>15</v>
      </c>
      <c r="B155" s="2">
        <f>COUNTIF(AI:AI,"*18-8*")</f>
        <v>2</v>
      </c>
      <c r="C155" s="7"/>
    </row>
    <row r="156" spans="1:3" x14ac:dyDescent="0.25">
      <c r="A156" s="2" t="s">
        <v>16</v>
      </c>
      <c r="B156" s="2">
        <f>COUNTIF(AI:AI,"*18-9*")</f>
        <v>0</v>
      </c>
      <c r="C156" s="7"/>
    </row>
    <row r="157" spans="1:3" x14ac:dyDescent="0.25">
      <c r="A157" s="2" t="s">
        <v>17</v>
      </c>
      <c r="B157" s="2">
        <f>COUNTIF(AI:AI,"*18-10*")</f>
        <v>0</v>
      </c>
      <c r="C157" s="7"/>
    </row>
    <row r="158" spans="1:3" x14ac:dyDescent="0.25">
      <c r="A158" s="2" t="s">
        <v>18</v>
      </c>
      <c r="B158" s="2">
        <f>COUNTIF(AI:AI,"*18-11*")</f>
        <v>3</v>
      </c>
      <c r="C158" s="7"/>
    </row>
    <row r="159" spans="1:3" x14ac:dyDescent="0.25">
      <c r="A159" s="2" t="s">
        <v>19</v>
      </c>
      <c r="B159" s="2">
        <f>COUNTIF(AI:AI,"*18-12*")</f>
        <v>0</v>
      </c>
      <c r="C159" s="7"/>
    </row>
    <row r="160" spans="1:3" x14ac:dyDescent="0.25">
      <c r="A160" s="2" t="s">
        <v>20</v>
      </c>
      <c r="B160" s="2">
        <f>COUNTIF(AI:AI,"*18-13*")</f>
        <v>2</v>
      </c>
      <c r="C160" s="7"/>
    </row>
    <row r="161" spans="1:3" x14ac:dyDescent="0.25">
      <c r="A161" s="2" t="s">
        <v>7</v>
      </c>
      <c r="B161" s="2">
        <f>COUNTIF(AI:AI,"*18-14*")</f>
        <v>0</v>
      </c>
      <c r="C161" s="7"/>
    </row>
    <row r="162" spans="1:3" x14ac:dyDescent="0.25">
      <c r="A162" s="6" t="s">
        <v>99</v>
      </c>
      <c r="B162" s="6">
        <f>SUM(B148:B161)</f>
        <v>12</v>
      </c>
      <c r="C162" s="9"/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14">
        <f>COUNTIF(AJ:AJ,"19-1")</f>
        <v>3</v>
      </c>
      <c r="C165" s="7"/>
    </row>
    <row r="166" spans="1:3" x14ac:dyDescent="0.25">
      <c r="A166" s="2" t="s">
        <v>94</v>
      </c>
      <c r="B166" s="14">
        <f>COUNTIF(AJ:AJ,"19-2")</f>
        <v>0</v>
      </c>
      <c r="C166" s="7"/>
    </row>
    <row r="167" spans="1:3" x14ac:dyDescent="0.25">
      <c r="A167" s="6" t="s">
        <v>99</v>
      </c>
      <c r="B167" s="6">
        <f>SUM(B165:B166)</f>
        <v>3</v>
      </c>
      <c r="C167" s="9"/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39</v>
      </c>
    </row>
    <row r="170" spans="1:3" x14ac:dyDescent="0.25">
      <c r="A170" s="2" t="s">
        <v>86</v>
      </c>
      <c r="B170" s="2">
        <f>COUNTIF(AK:AK,"20-1")</f>
        <v>3</v>
      </c>
      <c r="C170" s="7"/>
    </row>
    <row r="171" spans="1:3" x14ac:dyDescent="0.25">
      <c r="A171" s="2" t="s">
        <v>98</v>
      </c>
      <c r="B171" s="2">
        <f>COUNTIF(AK:AK,"20-2")</f>
        <v>0</v>
      </c>
      <c r="C171" s="7"/>
    </row>
    <row r="172" spans="1:3" x14ac:dyDescent="0.25">
      <c r="A172" s="6" t="s">
        <v>99</v>
      </c>
      <c r="B172" s="6">
        <f>SUM(B170:B171)</f>
        <v>3</v>
      </c>
      <c r="C172" s="9"/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語文學院</vt:lpstr>
      <vt:lpstr>應中系</vt:lpstr>
      <vt:lpstr>應日系</vt:lpstr>
      <vt:lpstr>應英系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2022-10-21T01:29:25Z</dcterms:modified>
</cp:coreProperties>
</file>