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drawings/drawing3.xml" ContentType="application/vnd.openxmlformats-officedocument.drawing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drawings/drawing4.xml" ContentType="application/vnd.openxmlformats-officedocument.drawing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drawings/drawing5.xml" ContentType="application/vnd.openxmlformats-officedocument.drawing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charts/chart641.xml" ContentType="application/vnd.openxmlformats-officedocument.drawingml.chart+xml"/>
  <Override PartName="/xl/charts/style641.xml" ContentType="application/vnd.ms-office.chartstyle+xml"/>
  <Override PartName="/xl/charts/colors641.xml" ContentType="application/vnd.ms-office.chartcolorstyle+xml"/>
  <Override PartName="/xl/charts/chart642.xml" ContentType="application/vnd.openxmlformats-officedocument.drawingml.chart+xml"/>
  <Override PartName="/xl/charts/style642.xml" ContentType="application/vnd.ms-office.chartstyle+xml"/>
  <Override PartName="/xl/charts/colors642.xml" ContentType="application/vnd.ms-office.chartcolorstyle+xml"/>
  <Override PartName="/xl/charts/chart643.xml" ContentType="application/vnd.openxmlformats-officedocument.drawingml.chart+xml"/>
  <Override PartName="/xl/charts/style643.xml" ContentType="application/vnd.ms-office.chartstyle+xml"/>
  <Override PartName="/xl/charts/colors643.xml" ContentType="application/vnd.ms-office.chartcolorstyle+xml"/>
  <Override PartName="/xl/charts/chart644.xml" ContentType="application/vnd.openxmlformats-officedocument.drawingml.chart+xml"/>
  <Override PartName="/xl/charts/style644.xml" ContentType="application/vnd.ms-office.chartstyle+xml"/>
  <Override PartName="/xl/charts/colors644.xml" ContentType="application/vnd.ms-office.chartcolorstyle+xml"/>
  <Override PartName="/xl/charts/chart645.xml" ContentType="application/vnd.openxmlformats-officedocument.drawingml.chart+xml"/>
  <Override PartName="/xl/charts/style645.xml" ContentType="application/vnd.ms-office.chartstyle+xml"/>
  <Override PartName="/xl/charts/colors645.xml" ContentType="application/vnd.ms-office.chartcolorstyle+xml"/>
  <Override PartName="/xl/charts/chart646.xml" ContentType="application/vnd.openxmlformats-officedocument.drawingml.chart+xml"/>
  <Override PartName="/xl/charts/style646.xml" ContentType="application/vnd.ms-office.chartstyle+xml"/>
  <Override PartName="/xl/charts/colors646.xml" ContentType="application/vnd.ms-office.chartcolorstyle+xml"/>
  <Override PartName="/xl/charts/chart647.xml" ContentType="application/vnd.openxmlformats-officedocument.drawingml.chart+xml"/>
  <Override PartName="/xl/charts/style647.xml" ContentType="application/vnd.ms-office.chartstyle+xml"/>
  <Override PartName="/xl/charts/colors647.xml" ContentType="application/vnd.ms-office.chartcolorstyle+xml"/>
  <Override PartName="/xl/charts/chart648.xml" ContentType="application/vnd.openxmlformats-officedocument.drawingml.chart+xml"/>
  <Override PartName="/xl/charts/style648.xml" ContentType="application/vnd.ms-office.chartstyle+xml"/>
  <Override PartName="/xl/charts/colors648.xml" ContentType="application/vnd.ms-office.chartcolorstyle+xml"/>
  <Override PartName="/xl/charts/chart649.xml" ContentType="application/vnd.openxmlformats-officedocument.drawingml.chart+xml"/>
  <Override PartName="/xl/charts/style649.xml" ContentType="application/vnd.ms-office.chartstyle+xml"/>
  <Override PartName="/xl/charts/colors649.xml" ContentType="application/vnd.ms-office.chartcolorstyle+xml"/>
  <Override PartName="/xl/charts/chart650.xml" ContentType="application/vnd.openxmlformats-officedocument.drawingml.chart+xml"/>
  <Override PartName="/xl/charts/style650.xml" ContentType="application/vnd.ms-office.chartstyle+xml"/>
  <Override PartName="/xl/charts/colors650.xml" ContentType="application/vnd.ms-office.chartcolorstyle+xml"/>
  <Override PartName="/xl/charts/chart651.xml" ContentType="application/vnd.openxmlformats-officedocument.drawingml.chart+xml"/>
  <Override PartName="/xl/charts/style651.xml" ContentType="application/vnd.ms-office.chartstyle+xml"/>
  <Override PartName="/xl/charts/colors651.xml" ContentType="application/vnd.ms-office.chartcolorstyle+xml"/>
  <Override PartName="/xl/charts/chart652.xml" ContentType="application/vnd.openxmlformats-officedocument.drawingml.chart+xml"/>
  <Override PartName="/xl/charts/style652.xml" ContentType="application/vnd.ms-office.chartstyle+xml"/>
  <Override PartName="/xl/charts/colors652.xml" ContentType="application/vnd.ms-office.chartcolorstyle+xml"/>
  <Override PartName="/xl/charts/chart653.xml" ContentType="application/vnd.openxmlformats-officedocument.drawingml.chart+xml"/>
  <Override PartName="/xl/charts/style653.xml" ContentType="application/vnd.ms-office.chartstyle+xml"/>
  <Override PartName="/xl/charts/colors653.xml" ContentType="application/vnd.ms-office.chartcolorstyle+xml"/>
  <Override PartName="/xl/charts/chart654.xml" ContentType="application/vnd.openxmlformats-officedocument.drawingml.chart+xml"/>
  <Override PartName="/xl/charts/style654.xml" ContentType="application/vnd.ms-office.chartstyle+xml"/>
  <Override PartName="/xl/charts/colors654.xml" ContentType="application/vnd.ms-office.chartcolorstyle+xml"/>
  <Override PartName="/xl/charts/chart655.xml" ContentType="application/vnd.openxmlformats-officedocument.drawingml.chart+xml"/>
  <Override PartName="/xl/charts/style655.xml" ContentType="application/vnd.ms-office.chartstyle+xml"/>
  <Override PartName="/xl/charts/colors655.xml" ContentType="application/vnd.ms-office.chartcolorstyle+xml"/>
  <Override PartName="/xl/charts/chart656.xml" ContentType="application/vnd.openxmlformats-officedocument.drawingml.chart+xml"/>
  <Override PartName="/xl/charts/style656.xml" ContentType="application/vnd.ms-office.chartstyle+xml"/>
  <Override PartName="/xl/charts/colors656.xml" ContentType="application/vnd.ms-office.chartcolorstyle+xml"/>
  <Override PartName="/xl/charts/chart657.xml" ContentType="application/vnd.openxmlformats-officedocument.drawingml.chart+xml"/>
  <Override PartName="/xl/charts/style657.xml" ContentType="application/vnd.ms-office.chartstyle+xml"/>
  <Override PartName="/xl/charts/colors657.xml" ContentType="application/vnd.ms-office.chartcolorstyle+xml"/>
  <Override PartName="/xl/charts/chart658.xml" ContentType="application/vnd.openxmlformats-officedocument.drawingml.chart+xml"/>
  <Override PartName="/xl/charts/style658.xml" ContentType="application/vnd.ms-office.chartstyle+xml"/>
  <Override PartName="/xl/charts/colors658.xml" ContentType="application/vnd.ms-office.chartcolorstyle+xml"/>
  <Override PartName="/xl/charts/chart659.xml" ContentType="application/vnd.openxmlformats-officedocument.drawingml.chart+xml"/>
  <Override PartName="/xl/charts/style659.xml" ContentType="application/vnd.ms-office.chartstyle+xml"/>
  <Override PartName="/xl/charts/colors659.xml" ContentType="application/vnd.ms-office.chartcolorstyle+xml"/>
  <Override PartName="/xl/charts/chart660.xml" ContentType="application/vnd.openxmlformats-officedocument.drawingml.chart+xml"/>
  <Override PartName="/xl/charts/style660.xml" ContentType="application/vnd.ms-office.chartstyle+xml"/>
  <Override PartName="/xl/charts/colors660.xml" ContentType="application/vnd.ms-office.chartcolorstyle+xml"/>
  <Override PartName="/xl/charts/chart661.xml" ContentType="application/vnd.openxmlformats-officedocument.drawingml.chart+xml"/>
  <Override PartName="/xl/charts/style661.xml" ContentType="application/vnd.ms-office.chartstyle+xml"/>
  <Override PartName="/xl/charts/colors661.xml" ContentType="application/vnd.ms-office.chartcolorstyle+xml"/>
  <Override PartName="/xl/charts/chart662.xml" ContentType="application/vnd.openxmlformats-officedocument.drawingml.chart+xml"/>
  <Override PartName="/xl/charts/style662.xml" ContentType="application/vnd.ms-office.chartstyle+xml"/>
  <Override PartName="/xl/charts/colors662.xml" ContentType="application/vnd.ms-office.chartcolorstyle+xml"/>
  <Override PartName="/xl/charts/chart663.xml" ContentType="application/vnd.openxmlformats-officedocument.drawingml.chart+xml"/>
  <Override PartName="/xl/charts/style663.xml" ContentType="application/vnd.ms-office.chartstyle+xml"/>
  <Override PartName="/xl/charts/colors663.xml" ContentType="application/vnd.ms-office.chartcolorstyle+xml"/>
  <Override PartName="/xl/charts/chart664.xml" ContentType="application/vnd.openxmlformats-officedocument.drawingml.chart+xml"/>
  <Override PartName="/xl/charts/style664.xml" ContentType="application/vnd.ms-office.chartstyle+xml"/>
  <Override PartName="/xl/charts/colors664.xml" ContentType="application/vnd.ms-office.chartcolorstyle+xml"/>
  <Override PartName="/xl/charts/chart665.xml" ContentType="application/vnd.openxmlformats-officedocument.drawingml.chart+xml"/>
  <Override PartName="/xl/charts/style665.xml" ContentType="application/vnd.ms-office.chartstyle+xml"/>
  <Override PartName="/xl/charts/colors665.xml" ContentType="application/vnd.ms-office.chartcolorstyle+xml"/>
  <Override PartName="/xl/charts/chart666.xml" ContentType="application/vnd.openxmlformats-officedocument.drawingml.chart+xml"/>
  <Override PartName="/xl/charts/style666.xml" ContentType="application/vnd.ms-office.chartstyle+xml"/>
  <Override PartName="/xl/charts/colors666.xml" ContentType="application/vnd.ms-office.chartcolorstyle+xml"/>
  <Override PartName="/xl/charts/chart667.xml" ContentType="application/vnd.openxmlformats-officedocument.drawingml.chart+xml"/>
  <Override PartName="/xl/charts/style667.xml" ContentType="application/vnd.ms-office.chartstyle+xml"/>
  <Override PartName="/xl/charts/colors667.xml" ContentType="application/vnd.ms-office.chartcolorstyle+xml"/>
  <Override PartName="/xl/charts/chart668.xml" ContentType="application/vnd.openxmlformats-officedocument.drawingml.chart+xml"/>
  <Override PartName="/xl/charts/style668.xml" ContentType="application/vnd.ms-office.chartstyle+xml"/>
  <Override PartName="/xl/charts/colors668.xml" ContentType="application/vnd.ms-office.chartcolorstyle+xml"/>
  <Override PartName="/xl/charts/chart669.xml" ContentType="application/vnd.openxmlformats-officedocument.drawingml.chart+xml"/>
  <Override PartName="/xl/charts/style669.xml" ContentType="application/vnd.ms-office.chartstyle+xml"/>
  <Override PartName="/xl/charts/colors669.xml" ContentType="application/vnd.ms-office.chartcolorstyle+xml"/>
  <Override PartName="/xl/charts/chart670.xml" ContentType="application/vnd.openxmlformats-officedocument.drawingml.chart+xml"/>
  <Override PartName="/xl/charts/style670.xml" ContentType="application/vnd.ms-office.chartstyle+xml"/>
  <Override PartName="/xl/charts/colors670.xml" ContentType="application/vnd.ms-office.chartcolorstyle+xml"/>
  <Override PartName="/xl/charts/chart671.xml" ContentType="application/vnd.openxmlformats-officedocument.drawingml.chart+xml"/>
  <Override PartName="/xl/charts/style671.xml" ContentType="application/vnd.ms-office.chartstyle+xml"/>
  <Override PartName="/xl/charts/colors671.xml" ContentType="application/vnd.ms-office.chartcolorstyle+xml"/>
  <Override PartName="/xl/charts/chart672.xml" ContentType="application/vnd.openxmlformats-officedocument.drawingml.chart+xml"/>
  <Override PartName="/xl/charts/style672.xml" ContentType="application/vnd.ms-office.chartstyle+xml"/>
  <Override PartName="/xl/charts/colors672.xml" ContentType="application/vnd.ms-office.chartcolorstyle+xml"/>
  <Override PartName="/xl/charts/chart673.xml" ContentType="application/vnd.openxmlformats-officedocument.drawingml.chart+xml"/>
  <Override PartName="/xl/charts/style673.xml" ContentType="application/vnd.ms-office.chartstyle+xml"/>
  <Override PartName="/xl/charts/colors673.xml" ContentType="application/vnd.ms-office.chartcolorstyle+xml"/>
  <Override PartName="/xl/charts/chart674.xml" ContentType="application/vnd.openxmlformats-officedocument.drawingml.chart+xml"/>
  <Override PartName="/xl/charts/style674.xml" ContentType="application/vnd.ms-office.chartstyle+xml"/>
  <Override PartName="/xl/charts/colors674.xml" ContentType="application/vnd.ms-office.chartcolorstyle+xml"/>
  <Override PartName="/xl/charts/chart675.xml" ContentType="application/vnd.openxmlformats-officedocument.drawingml.chart+xml"/>
  <Override PartName="/xl/charts/style675.xml" ContentType="application/vnd.ms-office.chartstyle+xml"/>
  <Override PartName="/xl/charts/colors675.xml" ContentType="application/vnd.ms-office.chartcolorstyle+xml"/>
  <Override PartName="/xl/charts/chart676.xml" ContentType="application/vnd.openxmlformats-officedocument.drawingml.chart+xml"/>
  <Override PartName="/xl/charts/style676.xml" ContentType="application/vnd.ms-office.chartstyle+xml"/>
  <Override PartName="/xl/charts/colors676.xml" ContentType="application/vnd.ms-office.chartcolorstyle+xml"/>
  <Override PartName="/xl/charts/chart677.xml" ContentType="application/vnd.openxmlformats-officedocument.drawingml.chart+xml"/>
  <Override PartName="/xl/charts/style677.xml" ContentType="application/vnd.ms-office.chartstyle+xml"/>
  <Override PartName="/xl/charts/colors677.xml" ContentType="application/vnd.ms-office.chartcolorstyle+xml"/>
  <Override PartName="/xl/charts/chart678.xml" ContentType="application/vnd.openxmlformats-officedocument.drawingml.chart+xml"/>
  <Override PartName="/xl/charts/style678.xml" ContentType="application/vnd.ms-office.chartstyle+xml"/>
  <Override PartName="/xl/charts/colors678.xml" ContentType="application/vnd.ms-office.chartcolorstyle+xml"/>
  <Override PartName="/xl/charts/chart679.xml" ContentType="application/vnd.openxmlformats-officedocument.drawingml.chart+xml"/>
  <Override PartName="/xl/charts/style679.xml" ContentType="application/vnd.ms-office.chartstyle+xml"/>
  <Override PartName="/xl/charts/colors679.xml" ContentType="application/vnd.ms-office.chartcolorstyle+xml"/>
  <Override PartName="/xl/charts/chart680.xml" ContentType="application/vnd.openxmlformats-officedocument.drawingml.chart+xml"/>
  <Override PartName="/xl/charts/style680.xml" ContentType="application/vnd.ms-office.chartstyle+xml"/>
  <Override PartName="/xl/charts/colors680.xml" ContentType="application/vnd.ms-office.chartcolorstyle+xml"/>
  <Override PartName="/xl/charts/chart681.xml" ContentType="application/vnd.openxmlformats-officedocument.drawingml.chart+xml"/>
  <Override PartName="/xl/charts/style681.xml" ContentType="application/vnd.ms-office.chartstyle+xml"/>
  <Override PartName="/xl/charts/colors681.xml" ContentType="application/vnd.ms-office.chartcolorstyle+xml"/>
  <Override PartName="/xl/charts/chart682.xml" ContentType="application/vnd.openxmlformats-officedocument.drawingml.chart+xml"/>
  <Override PartName="/xl/charts/style682.xml" ContentType="application/vnd.ms-office.chartstyle+xml"/>
  <Override PartName="/xl/charts/colors682.xml" ContentType="application/vnd.ms-office.chartcolorstyle+xml"/>
  <Override PartName="/xl/charts/chart683.xml" ContentType="application/vnd.openxmlformats-officedocument.drawingml.chart+xml"/>
  <Override PartName="/xl/charts/style683.xml" ContentType="application/vnd.ms-office.chartstyle+xml"/>
  <Override PartName="/xl/charts/colors683.xml" ContentType="application/vnd.ms-office.chartcolorstyle+xml"/>
  <Override PartName="/xl/charts/chart684.xml" ContentType="application/vnd.openxmlformats-officedocument.drawingml.chart+xml"/>
  <Override PartName="/xl/charts/style684.xml" ContentType="application/vnd.ms-office.chartstyle+xml"/>
  <Override PartName="/xl/charts/colors684.xml" ContentType="application/vnd.ms-office.chartcolorstyle+xml"/>
  <Override PartName="/xl/charts/chart685.xml" ContentType="application/vnd.openxmlformats-officedocument.drawingml.chart+xml"/>
  <Override PartName="/xl/charts/style685.xml" ContentType="application/vnd.ms-office.chartstyle+xml"/>
  <Override PartName="/xl/charts/colors685.xml" ContentType="application/vnd.ms-office.chartcolorstyle+xml"/>
  <Override PartName="/xl/charts/chart686.xml" ContentType="application/vnd.openxmlformats-officedocument.drawingml.chart+xml"/>
  <Override PartName="/xl/charts/style686.xml" ContentType="application/vnd.ms-office.chartstyle+xml"/>
  <Override PartName="/xl/charts/colors686.xml" ContentType="application/vnd.ms-office.chartcolorstyle+xml"/>
  <Override PartName="/xl/charts/chart687.xml" ContentType="application/vnd.openxmlformats-officedocument.drawingml.chart+xml"/>
  <Override PartName="/xl/charts/style687.xml" ContentType="application/vnd.ms-office.chartstyle+xml"/>
  <Override PartName="/xl/charts/colors687.xml" ContentType="application/vnd.ms-office.chartcolorstyle+xml"/>
  <Override PartName="/xl/charts/chart688.xml" ContentType="application/vnd.openxmlformats-officedocument.drawingml.chart+xml"/>
  <Override PartName="/xl/charts/style688.xml" ContentType="application/vnd.ms-office.chartstyle+xml"/>
  <Override PartName="/xl/charts/colors688.xml" ContentType="application/vnd.ms-office.chartcolorstyle+xml"/>
  <Override PartName="/xl/charts/chart689.xml" ContentType="application/vnd.openxmlformats-officedocument.drawingml.chart+xml"/>
  <Override PartName="/xl/charts/style689.xml" ContentType="application/vnd.ms-office.chartstyle+xml"/>
  <Override PartName="/xl/charts/colors689.xml" ContentType="application/vnd.ms-office.chartcolorstyle+xml"/>
  <Override PartName="/xl/charts/chart690.xml" ContentType="application/vnd.openxmlformats-officedocument.drawingml.chart+xml"/>
  <Override PartName="/xl/charts/style690.xml" ContentType="application/vnd.ms-office.chartstyle+xml"/>
  <Override PartName="/xl/charts/colors690.xml" ContentType="application/vnd.ms-office.chartcolorstyle+xml"/>
  <Override PartName="/xl/charts/chart691.xml" ContentType="application/vnd.openxmlformats-officedocument.drawingml.chart+xml"/>
  <Override PartName="/xl/charts/style691.xml" ContentType="application/vnd.ms-office.chartstyle+xml"/>
  <Override PartName="/xl/charts/colors691.xml" ContentType="application/vnd.ms-office.chartcolorstyle+xml"/>
  <Override PartName="/xl/charts/chart692.xml" ContentType="application/vnd.openxmlformats-officedocument.drawingml.chart+xml"/>
  <Override PartName="/xl/charts/style692.xml" ContentType="application/vnd.ms-office.chartstyle+xml"/>
  <Override PartName="/xl/charts/colors692.xml" ContentType="application/vnd.ms-office.chartcolorstyle+xml"/>
  <Override PartName="/xl/charts/chart693.xml" ContentType="application/vnd.openxmlformats-officedocument.drawingml.chart+xml"/>
  <Override PartName="/xl/charts/style693.xml" ContentType="application/vnd.ms-office.chartstyle+xml"/>
  <Override PartName="/xl/charts/colors693.xml" ContentType="application/vnd.ms-office.chartcolorstyle+xml"/>
  <Override PartName="/xl/charts/chart694.xml" ContentType="application/vnd.openxmlformats-officedocument.drawingml.chart+xml"/>
  <Override PartName="/xl/charts/style694.xml" ContentType="application/vnd.ms-office.chartstyle+xml"/>
  <Override PartName="/xl/charts/colors694.xml" ContentType="application/vnd.ms-office.chartcolorstyle+xml"/>
  <Override PartName="/xl/charts/chart695.xml" ContentType="application/vnd.openxmlformats-officedocument.drawingml.chart+xml"/>
  <Override PartName="/xl/charts/style695.xml" ContentType="application/vnd.ms-office.chartstyle+xml"/>
  <Override PartName="/xl/charts/colors695.xml" ContentType="application/vnd.ms-office.chartcolorstyle+xml"/>
  <Override PartName="/xl/charts/chart696.xml" ContentType="application/vnd.openxmlformats-officedocument.drawingml.chart+xml"/>
  <Override PartName="/xl/charts/style696.xml" ContentType="application/vnd.ms-office.chartstyle+xml"/>
  <Override PartName="/xl/charts/colors696.xml" ContentType="application/vnd.ms-office.chartcolorstyle+xml"/>
  <Override PartName="/xl/charts/chart697.xml" ContentType="application/vnd.openxmlformats-officedocument.drawingml.chart+xml"/>
  <Override PartName="/xl/charts/style697.xml" ContentType="application/vnd.ms-office.chartstyle+xml"/>
  <Override PartName="/xl/charts/colors697.xml" ContentType="application/vnd.ms-office.chartcolorstyle+xml"/>
  <Override PartName="/xl/charts/chart698.xml" ContentType="application/vnd.openxmlformats-officedocument.drawingml.chart+xml"/>
  <Override PartName="/xl/charts/style698.xml" ContentType="application/vnd.ms-office.chartstyle+xml"/>
  <Override PartName="/xl/charts/colors698.xml" ContentType="application/vnd.ms-office.chartcolorstyle+xml"/>
  <Override PartName="/xl/charts/chart699.xml" ContentType="application/vnd.openxmlformats-officedocument.drawingml.chart+xml"/>
  <Override PartName="/xl/charts/style699.xml" ContentType="application/vnd.ms-office.chartstyle+xml"/>
  <Override PartName="/xl/charts/colors699.xml" ContentType="application/vnd.ms-office.chartcolorstyle+xml"/>
  <Override PartName="/xl/charts/chart700.xml" ContentType="application/vnd.openxmlformats-officedocument.drawingml.chart+xml"/>
  <Override PartName="/xl/charts/style700.xml" ContentType="application/vnd.ms-office.chartstyle+xml"/>
  <Override PartName="/xl/charts/colors700.xml" ContentType="application/vnd.ms-office.chartcolorstyle+xml"/>
  <Override PartName="/xl/charts/chart701.xml" ContentType="application/vnd.openxmlformats-officedocument.drawingml.chart+xml"/>
  <Override PartName="/xl/charts/style701.xml" ContentType="application/vnd.ms-office.chartstyle+xml"/>
  <Override PartName="/xl/charts/colors701.xml" ContentType="application/vnd.ms-office.chartcolorstyle+xml"/>
  <Override PartName="/xl/charts/chart702.xml" ContentType="application/vnd.openxmlformats-officedocument.drawingml.chart+xml"/>
  <Override PartName="/xl/charts/style702.xml" ContentType="application/vnd.ms-office.chartstyle+xml"/>
  <Override PartName="/xl/charts/colors702.xml" ContentType="application/vnd.ms-office.chartcolorstyle+xml"/>
  <Override PartName="/xl/charts/chart703.xml" ContentType="application/vnd.openxmlformats-officedocument.drawingml.chart+xml"/>
  <Override PartName="/xl/charts/style703.xml" ContentType="application/vnd.ms-office.chartstyle+xml"/>
  <Override PartName="/xl/charts/colors703.xml" ContentType="application/vnd.ms-office.chartcolorstyle+xml"/>
  <Override PartName="/xl/charts/chart704.xml" ContentType="application/vnd.openxmlformats-officedocument.drawingml.chart+xml"/>
  <Override PartName="/xl/charts/style704.xml" ContentType="application/vnd.ms-office.chartstyle+xml"/>
  <Override PartName="/xl/charts/colors704.xml" ContentType="application/vnd.ms-office.chartcolorstyle+xml"/>
  <Override PartName="/xl/charts/chart705.xml" ContentType="application/vnd.openxmlformats-officedocument.drawingml.chart+xml"/>
  <Override PartName="/xl/charts/style705.xml" ContentType="application/vnd.ms-office.chartstyle+xml"/>
  <Override PartName="/xl/charts/colors705.xml" ContentType="application/vnd.ms-office.chartcolorstyle+xml"/>
  <Override PartName="/xl/charts/chart706.xml" ContentType="application/vnd.openxmlformats-officedocument.drawingml.chart+xml"/>
  <Override PartName="/xl/charts/style706.xml" ContentType="application/vnd.ms-office.chartstyle+xml"/>
  <Override PartName="/xl/charts/colors706.xml" ContentType="application/vnd.ms-office.chartcolorstyle+xml"/>
  <Override PartName="/xl/charts/chart707.xml" ContentType="application/vnd.openxmlformats-officedocument.drawingml.chart+xml"/>
  <Override PartName="/xl/charts/style707.xml" ContentType="application/vnd.ms-office.chartstyle+xml"/>
  <Override PartName="/xl/charts/colors707.xml" ContentType="application/vnd.ms-office.chartcolorstyle+xml"/>
  <Override PartName="/xl/charts/chart708.xml" ContentType="application/vnd.openxmlformats-officedocument.drawingml.chart+xml"/>
  <Override PartName="/xl/charts/style708.xml" ContentType="application/vnd.ms-office.chartstyle+xml"/>
  <Override PartName="/xl/charts/colors708.xml" ContentType="application/vnd.ms-office.chartcolorstyle+xml"/>
  <Override PartName="/xl/charts/chart709.xml" ContentType="application/vnd.openxmlformats-officedocument.drawingml.chart+xml"/>
  <Override PartName="/xl/charts/style709.xml" ContentType="application/vnd.ms-office.chartstyle+xml"/>
  <Override PartName="/xl/charts/colors709.xml" ContentType="application/vnd.ms-office.chartcolorstyle+xml"/>
  <Override PartName="/xl/charts/chart710.xml" ContentType="application/vnd.openxmlformats-officedocument.drawingml.chart+xml"/>
  <Override PartName="/xl/charts/style710.xml" ContentType="application/vnd.ms-office.chartstyle+xml"/>
  <Override PartName="/xl/charts/colors710.xml" ContentType="application/vnd.ms-office.chartcolorstyle+xml"/>
  <Override PartName="/xl/charts/chart711.xml" ContentType="application/vnd.openxmlformats-officedocument.drawingml.chart+xml"/>
  <Override PartName="/xl/charts/style711.xml" ContentType="application/vnd.ms-office.chartstyle+xml"/>
  <Override PartName="/xl/charts/colors711.xml" ContentType="application/vnd.ms-office.chartcolorstyle+xml"/>
  <Override PartName="/xl/charts/chart712.xml" ContentType="application/vnd.openxmlformats-officedocument.drawingml.chart+xml"/>
  <Override PartName="/xl/charts/style712.xml" ContentType="application/vnd.ms-office.chartstyle+xml"/>
  <Override PartName="/xl/charts/colors712.xml" ContentType="application/vnd.ms-office.chartcolorstyle+xml"/>
  <Override PartName="/xl/charts/chart713.xml" ContentType="application/vnd.openxmlformats-officedocument.drawingml.chart+xml"/>
  <Override PartName="/xl/charts/style713.xml" ContentType="application/vnd.ms-office.chartstyle+xml"/>
  <Override PartName="/xl/charts/colors713.xml" ContentType="application/vnd.ms-office.chartcolorstyle+xml"/>
  <Override PartName="/xl/charts/chart714.xml" ContentType="application/vnd.openxmlformats-officedocument.drawingml.chart+xml"/>
  <Override PartName="/xl/charts/style714.xml" ContentType="application/vnd.ms-office.chartstyle+xml"/>
  <Override PartName="/xl/charts/colors714.xml" ContentType="application/vnd.ms-office.chartcolorstyle+xml"/>
  <Override PartName="/xl/charts/chart715.xml" ContentType="application/vnd.openxmlformats-officedocument.drawingml.chart+xml"/>
  <Override PartName="/xl/charts/style715.xml" ContentType="application/vnd.ms-office.chartstyle+xml"/>
  <Override PartName="/xl/charts/colors715.xml" ContentType="application/vnd.ms-office.chartcolorstyle+xml"/>
  <Override PartName="/xl/charts/chart716.xml" ContentType="application/vnd.openxmlformats-officedocument.drawingml.chart+xml"/>
  <Override PartName="/xl/charts/style716.xml" ContentType="application/vnd.ms-office.chartstyle+xml"/>
  <Override PartName="/xl/charts/colors716.xml" ContentType="application/vnd.ms-office.chartcolorstyle+xml"/>
  <Override PartName="/xl/charts/chart717.xml" ContentType="application/vnd.openxmlformats-officedocument.drawingml.chart+xml"/>
  <Override PartName="/xl/charts/style717.xml" ContentType="application/vnd.ms-office.chartstyle+xml"/>
  <Override PartName="/xl/charts/colors717.xml" ContentType="application/vnd.ms-office.chartcolorstyle+xml"/>
  <Override PartName="/xl/charts/chart718.xml" ContentType="application/vnd.openxmlformats-officedocument.drawingml.chart+xml"/>
  <Override PartName="/xl/charts/style718.xml" ContentType="application/vnd.ms-office.chartstyle+xml"/>
  <Override PartName="/xl/charts/colors718.xml" ContentType="application/vnd.ms-office.chartcolorstyle+xml"/>
  <Override PartName="/xl/charts/chart719.xml" ContentType="application/vnd.openxmlformats-officedocument.drawingml.chart+xml"/>
  <Override PartName="/xl/charts/style719.xml" ContentType="application/vnd.ms-office.chartstyle+xml"/>
  <Override PartName="/xl/charts/colors719.xml" ContentType="application/vnd.ms-office.chartcolorstyle+xml"/>
  <Override PartName="/xl/charts/chart720.xml" ContentType="application/vnd.openxmlformats-officedocument.drawingml.chart+xml"/>
  <Override PartName="/xl/charts/style720.xml" ContentType="application/vnd.ms-office.chartstyle+xml"/>
  <Override PartName="/xl/charts/colors720.xml" ContentType="application/vnd.ms-office.chartcolorstyle+xml"/>
  <Override PartName="/xl/charts/chart721.xml" ContentType="application/vnd.openxmlformats-officedocument.drawingml.chart+xml"/>
  <Override PartName="/xl/charts/style721.xml" ContentType="application/vnd.ms-office.chartstyle+xml"/>
  <Override PartName="/xl/charts/colors721.xml" ContentType="application/vnd.ms-office.chartcolorstyle+xml"/>
  <Override PartName="/xl/charts/chart722.xml" ContentType="application/vnd.openxmlformats-officedocument.drawingml.chart+xml"/>
  <Override PartName="/xl/charts/style722.xml" ContentType="application/vnd.ms-office.chartstyle+xml"/>
  <Override PartName="/xl/charts/colors722.xml" ContentType="application/vnd.ms-office.chartcolorstyle+xml"/>
  <Override PartName="/xl/charts/chart723.xml" ContentType="application/vnd.openxmlformats-officedocument.drawingml.chart+xml"/>
  <Override PartName="/xl/charts/style723.xml" ContentType="application/vnd.ms-office.chartstyle+xml"/>
  <Override PartName="/xl/charts/colors723.xml" ContentType="application/vnd.ms-office.chartcolorstyle+xml"/>
  <Override PartName="/xl/charts/chart724.xml" ContentType="application/vnd.openxmlformats-officedocument.drawingml.chart+xml"/>
  <Override PartName="/xl/charts/style724.xml" ContentType="application/vnd.ms-office.chartstyle+xml"/>
  <Override PartName="/xl/charts/colors724.xml" ContentType="application/vnd.ms-office.chartcolorstyle+xml"/>
  <Override PartName="/xl/charts/chart725.xml" ContentType="application/vnd.openxmlformats-officedocument.drawingml.chart+xml"/>
  <Override PartName="/xl/charts/style725.xml" ContentType="application/vnd.ms-office.chartstyle+xml"/>
  <Override PartName="/xl/charts/colors725.xml" ContentType="application/vnd.ms-office.chartcolorstyle+xml"/>
  <Override PartName="/xl/charts/chart726.xml" ContentType="application/vnd.openxmlformats-officedocument.drawingml.chart+xml"/>
  <Override PartName="/xl/charts/style726.xml" ContentType="application/vnd.ms-office.chartstyle+xml"/>
  <Override PartName="/xl/charts/colors726.xml" ContentType="application/vnd.ms-office.chartcolorstyle+xml"/>
  <Override PartName="/xl/charts/chart727.xml" ContentType="application/vnd.openxmlformats-officedocument.drawingml.chart+xml"/>
  <Override PartName="/xl/charts/style727.xml" ContentType="application/vnd.ms-office.chartstyle+xml"/>
  <Override PartName="/xl/charts/colors727.xml" ContentType="application/vnd.ms-office.chartcolorstyle+xml"/>
  <Override PartName="/xl/charts/chart728.xml" ContentType="application/vnd.openxmlformats-officedocument.drawingml.chart+xml"/>
  <Override PartName="/xl/charts/style728.xml" ContentType="application/vnd.ms-office.chartstyle+xml"/>
  <Override PartName="/xl/charts/colors728.xml" ContentType="application/vnd.ms-office.chartcolorstyle+xml"/>
  <Override PartName="/xl/charts/chart729.xml" ContentType="application/vnd.openxmlformats-officedocument.drawingml.chart+xml"/>
  <Override PartName="/xl/charts/style729.xml" ContentType="application/vnd.ms-office.chartstyle+xml"/>
  <Override PartName="/xl/charts/colors729.xml" ContentType="application/vnd.ms-office.chartcolorstyle+xml"/>
  <Override PartName="/xl/charts/chart730.xml" ContentType="application/vnd.openxmlformats-officedocument.drawingml.chart+xml"/>
  <Override PartName="/xl/charts/style730.xml" ContentType="application/vnd.ms-office.chartstyle+xml"/>
  <Override PartName="/xl/charts/colors730.xml" ContentType="application/vnd.ms-office.chartcolorstyle+xml"/>
  <Override PartName="/xl/charts/chart731.xml" ContentType="application/vnd.openxmlformats-officedocument.drawingml.chart+xml"/>
  <Override PartName="/xl/charts/style731.xml" ContentType="application/vnd.ms-office.chartstyle+xml"/>
  <Override PartName="/xl/charts/colors731.xml" ContentType="application/vnd.ms-office.chartcolorstyle+xml"/>
  <Override PartName="/xl/charts/chart732.xml" ContentType="application/vnd.openxmlformats-officedocument.drawingml.chart+xml"/>
  <Override PartName="/xl/charts/style732.xml" ContentType="application/vnd.ms-office.chartstyle+xml"/>
  <Override PartName="/xl/charts/colors73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1"/>
  <workbookPr/>
  <mc:AlternateContent xmlns:mc="http://schemas.openxmlformats.org/markup-compatibility/2006">
    <mc:Choice Requires="x15">
      <x15ac:absPath xmlns:x15ac="http://schemas.microsoft.com/office/spreadsheetml/2010/11/ac" url="C:\Users\User\Desktop\110雇主滿意度統計\"/>
    </mc:Choice>
  </mc:AlternateContent>
  <xr:revisionPtr revIDLastSave="0" documentId="13_ncr:1_{16396080-DA54-48E0-A80B-8CBD25AD06CA}" xr6:coauthVersionLast="36" xr6:coauthVersionMax="36" xr10:uidLastSave="{00000000-0000-0000-0000-000000000000}"/>
  <bookViews>
    <workbookView xWindow="0" yWindow="0" windowWidth="28800" windowHeight="11850" xr2:uid="{00000000-000D-0000-FFFF-FFFF00000000}"/>
  </bookViews>
  <sheets>
    <sheet name="設計學院" sheetId="2" r:id="rId1"/>
    <sheet name="室設系" sheetId="4" r:id="rId2"/>
    <sheet name="商設系" sheetId="5" r:id="rId3"/>
    <sheet name="品設系" sheetId="6" r:id="rId4"/>
    <sheet name="多媒系" sheetId="3" r:id="rId5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71" i="6" l="1"/>
  <c r="B170" i="6"/>
  <c r="B166" i="6"/>
  <c r="B165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4" i="6"/>
  <c r="B143" i="6"/>
  <c r="B142" i="6"/>
  <c r="B141" i="6"/>
  <c r="B140" i="6"/>
  <c r="B139" i="6"/>
  <c r="B138" i="6"/>
  <c r="B134" i="6"/>
  <c r="B133" i="6"/>
  <c r="B132" i="6"/>
  <c r="B131" i="6"/>
  <c r="B130" i="6"/>
  <c r="B124" i="6"/>
  <c r="B123" i="6"/>
  <c r="B122" i="6"/>
  <c r="B121" i="6"/>
  <c r="B120" i="6"/>
  <c r="B116" i="6"/>
  <c r="B115" i="6"/>
  <c r="B114" i="6"/>
  <c r="B113" i="6"/>
  <c r="B112" i="6"/>
  <c r="B108" i="6"/>
  <c r="B107" i="6"/>
  <c r="B106" i="6"/>
  <c r="B105" i="6"/>
  <c r="B104" i="6"/>
  <c r="B100" i="6"/>
  <c r="B99" i="6"/>
  <c r="B98" i="6"/>
  <c r="B97" i="6"/>
  <c r="B96" i="6"/>
  <c r="B92" i="6"/>
  <c r="B91" i="6"/>
  <c r="B90" i="6"/>
  <c r="B89" i="6"/>
  <c r="B88" i="6"/>
  <c r="B84" i="6"/>
  <c r="B83" i="6"/>
  <c r="B82" i="6"/>
  <c r="B81" i="6"/>
  <c r="B80" i="6"/>
  <c r="B76" i="6"/>
  <c r="B75" i="6"/>
  <c r="B74" i="6"/>
  <c r="B73" i="6"/>
  <c r="B72" i="6"/>
  <c r="B68" i="6"/>
  <c r="B67" i="6"/>
  <c r="B66" i="6"/>
  <c r="B65" i="6"/>
  <c r="B64" i="6"/>
  <c r="B60" i="6"/>
  <c r="B59" i="6"/>
  <c r="B58" i="6"/>
  <c r="B57" i="6"/>
  <c r="B56" i="6"/>
  <c r="B52" i="6"/>
  <c r="B51" i="6"/>
  <c r="B50" i="6"/>
  <c r="B49" i="6"/>
  <c r="B48" i="6"/>
  <c r="B44" i="6"/>
  <c r="B43" i="6"/>
  <c r="B42" i="6"/>
  <c r="B41" i="6"/>
  <c r="B40" i="6"/>
  <c r="B36" i="6"/>
  <c r="B35" i="6"/>
  <c r="B34" i="6"/>
  <c r="B33" i="6"/>
  <c r="B32" i="6"/>
  <c r="B28" i="6"/>
  <c r="B27" i="6"/>
  <c r="B26" i="6"/>
  <c r="B25" i="6"/>
  <c r="B24" i="6"/>
  <c r="B18" i="6"/>
  <c r="B17" i="6"/>
  <c r="B16" i="6"/>
  <c r="B15" i="6"/>
  <c r="B14" i="6"/>
  <c r="B10" i="6"/>
  <c r="B9" i="6"/>
  <c r="B8" i="6"/>
  <c r="B7" i="6"/>
  <c r="B6" i="6"/>
  <c r="B171" i="5"/>
  <c r="B170" i="5"/>
  <c r="B166" i="5"/>
  <c r="B165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4" i="5"/>
  <c r="B143" i="5"/>
  <c r="B142" i="5"/>
  <c r="B141" i="5"/>
  <c r="B140" i="5"/>
  <c r="B139" i="5"/>
  <c r="B138" i="5"/>
  <c r="B134" i="5"/>
  <c r="B133" i="5"/>
  <c r="B132" i="5"/>
  <c r="B131" i="5"/>
  <c r="B130" i="5"/>
  <c r="B124" i="5"/>
  <c r="B123" i="5"/>
  <c r="B122" i="5"/>
  <c r="B121" i="5"/>
  <c r="B120" i="5"/>
  <c r="B116" i="5"/>
  <c r="B115" i="5"/>
  <c r="B114" i="5"/>
  <c r="B113" i="5"/>
  <c r="B112" i="5"/>
  <c r="B108" i="5"/>
  <c r="B107" i="5"/>
  <c r="B106" i="5"/>
  <c r="B105" i="5"/>
  <c r="B104" i="5"/>
  <c r="B100" i="5"/>
  <c r="B99" i="5"/>
  <c r="B98" i="5"/>
  <c r="B97" i="5"/>
  <c r="B96" i="5"/>
  <c r="B92" i="5"/>
  <c r="B91" i="5"/>
  <c r="B90" i="5"/>
  <c r="B89" i="5"/>
  <c r="B88" i="5"/>
  <c r="B84" i="5"/>
  <c r="B83" i="5"/>
  <c r="B82" i="5"/>
  <c r="B81" i="5"/>
  <c r="B80" i="5"/>
  <c r="B76" i="5"/>
  <c r="B75" i="5"/>
  <c r="B74" i="5"/>
  <c r="B73" i="5"/>
  <c r="B72" i="5"/>
  <c r="B68" i="5"/>
  <c r="B67" i="5"/>
  <c r="B66" i="5"/>
  <c r="B65" i="5"/>
  <c r="B64" i="5"/>
  <c r="B60" i="5"/>
  <c r="B59" i="5"/>
  <c r="B58" i="5"/>
  <c r="B57" i="5"/>
  <c r="B56" i="5"/>
  <c r="B52" i="5"/>
  <c r="B51" i="5"/>
  <c r="B50" i="5"/>
  <c r="B49" i="5"/>
  <c r="B48" i="5"/>
  <c r="B44" i="5"/>
  <c r="B43" i="5"/>
  <c r="B42" i="5"/>
  <c r="B41" i="5"/>
  <c r="B40" i="5"/>
  <c r="B36" i="5"/>
  <c r="B35" i="5"/>
  <c r="B34" i="5"/>
  <c r="B33" i="5"/>
  <c r="B32" i="5"/>
  <c r="B28" i="5"/>
  <c r="B27" i="5"/>
  <c r="B26" i="5"/>
  <c r="B25" i="5"/>
  <c r="B24" i="5"/>
  <c r="B18" i="5"/>
  <c r="B17" i="5"/>
  <c r="B16" i="5"/>
  <c r="B15" i="5"/>
  <c r="B14" i="5"/>
  <c r="B10" i="5"/>
  <c r="B9" i="5"/>
  <c r="B8" i="5"/>
  <c r="B7" i="5"/>
  <c r="B6" i="5"/>
  <c r="B171" i="4"/>
  <c r="B170" i="4"/>
  <c r="B166" i="4"/>
  <c r="B165" i="4"/>
  <c r="B161" i="4"/>
  <c r="B160" i="4"/>
  <c r="B159" i="4"/>
  <c r="B158" i="4"/>
  <c r="B157" i="4"/>
  <c r="B156" i="4"/>
  <c r="B155" i="4"/>
  <c r="B154" i="4"/>
  <c r="B153" i="4"/>
  <c r="B152" i="4"/>
  <c r="B151" i="4"/>
  <c r="B150" i="4"/>
  <c r="B149" i="4"/>
  <c r="B148" i="4"/>
  <c r="B144" i="4"/>
  <c r="B143" i="4"/>
  <c r="B142" i="4"/>
  <c r="B141" i="4"/>
  <c r="B140" i="4"/>
  <c r="B139" i="4"/>
  <c r="B138" i="4"/>
  <c r="B134" i="4"/>
  <c r="B133" i="4"/>
  <c r="B132" i="4"/>
  <c r="B131" i="4"/>
  <c r="B130" i="4"/>
  <c r="B124" i="4"/>
  <c r="B123" i="4"/>
  <c r="B122" i="4"/>
  <c r="B121" i="4"/>
  <c r="B120" i="4"/>
  <c r="B116" i="4"/>
  <c r="B115" i="4"/>
  <c r="B114" i="4"/>
  <c r="B113" i="4"/>
  <c r="B112" i="4"/>
  <c r="B108" i="4"/>
  <c r="B107" i="4"/>
  <c r="B106" i="4"/>
  <c r="B105" i="4"/>
  <c r="B104" i="4"/>
  <c r="B100" i="4"/>
  <c r="B99" i="4"/>
  <c r="B98" i="4"/>
  <c r="B97" i="4"/>
  <c r="B96" i="4"/>
  <c r="B92" i="4"/>
  <c r="B91" i="4"/>
  <c r="B90" i="4"/>
  <c r="B89" i="4"/>
  <c r="B88" i="4"/>
  <c r="B84" i="4"/>
  <c r="B83" i="4"/>
  <c r="B82" i="4"/>
  <c r="B81" i="4"/>
  <c r="B80" i="4"/>
  <c r="B76" i="4"/>
  <c r="B75" i="4"/>
  <c r="B74" i="4"/>
  <c r="B73" i="4"/>
  <c r="B72" i="4"/>
  <c r="B68" i="4"/>
  <c r="B67" i="4"/>
  <c r="B66" i="4"/>
  <c r="B65" i="4"/>
  <c r="B64" i="4"/>
  <c r="B60" i="4"/>
  <c r="B59" i="4"/>
  <c r="B58" i="4"/>
  <c r="B57" i="4"/>
  <c r="B56" i="4"/>
  <c r="B52" i="4"/>
  <c r="B51" i="4"/>
  <c r="B50" i="4"/>
  <c r="B49" i="4"/>
  <c r="B48" i="4"/>
  <c r="B44" i="4"/>
  <c r="B43" i="4"/>
  <c r="B42" i="4"/>
  <c r="B41" i="4"/>
  <c r="B40" i="4"/>
  <c r="B36" i="4"/>
  <c r="B35" i="4"/>
  <c r="B34" i="4"/>
  <c r="B33" i="4"/>
  <c r="B32" i="4"/>
  <c r="B28" i="4"/>
  <c r="B27" i="4"/>
  <c r="B26" i="4"/>
  <c r="B25" i="4"/>
  <c r="B24" i="4"/>
  <c r="B18" i="4"/>
  <c r="B17" i="4"/>
  <c r="B16" i="4"/>
  <c r="B15" i="4"/>
  <c r="B14" i="4"/>
  <c r="B10" i="4"/>
  <c r="B9" i="4"/>
  <c r="B8" i="4"/>
  <c r="B7" i="4"/>
  <c r="B6" i="4"/>
  <c r="B171" i="3"/>
  <c r="B170" i="3"/>
  <c r="B166" i="3"/>
  <c r="B165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4" i="3"/>
  <c r="B143" i="3"/>
  <c r="B142" i="3"/>
  <c r="B141" i="3"/>
  <c r="B140" i="3"/>
  <c r="B139" i="3"/>
  <c r="B138" i="3"/>
  <c r="B134" i="3"/>
  <c r="B133" i="3"/>
  <c r="B132" i="3"/>
  <c r="B131" i="3"/>
  <c r="B130" i="3"/>
  <c r="B124" i="3"/>
  <c r="B123" i="3"/>
  <c r="B122" i="3"/>
  <c r="B121" i="3"/>
  <c r="B120" i="3"/>
  <c r="B116" i="3"/>
  <c r="B115" i="3"/>
  <c r="B114" i="3"/>
  <c r="B113" i="3"/>
  <c r="B112" i="3"/>
  <c r="B108" i="3"/>
  <c r="B107" i="3"/>
  <c r="B106" i="3"/>
  <c r="B105" i="3"/>
  <c r="B104" i="3"/>
  <c r="B100" i="3"/>
  <c r="B99" i="3"/>
  <c r="B98" i="3"/>
  <c r="B97" i="3"/>
  <c r="B96" i="3"/>
  <c r="B92" i="3"/>
  <c r="B91" i="3"/>
  <c r="B90" i="3"/>
  <c r="B89" i="3"/>
  <c r="B88" i="3"/>
  <c r="B84" i="3"/>
  <c r="B83" i="3"/>
  <c r="B82" i="3"/>
  <c r="B81" i="3"/>
  <c r="B80" i="3"/>
  <c r="B76" i="3"/>
  <c r="B75" i="3"/>
  <c r="B74" i="3"/>
  <c r="B73" i="3"/>
  <c r="B72" i="3"/>
  <c r="B68" i="3"/>
  <c r="B67" i="3"/>
  <c r="B66" i="3"/>
  <c r="B65" i="3"/>
  <c r="B64" i="3"/>
  <c r="B60" i="3"/>
  <c r="B59" i="3"/>
  <c r="B58" i="3"/>
  <c r="B57" i="3"/>
  <c r="B56" i="3"/>
  <c r="B52" i="3"/>
  <c r="B51" i="3"/>
  <c r="B50" i="3"/>
  <c r="B49" i="3"/>
  <c r="B48" i="3"/>
  <c r="B44" i="3"/>
  <c r="B43" i="3"/>
  <c r="B42" i="3"/>
  <c r="B41" i="3"/>
  <c r="B40" i="3"/>
  <c r="B36" i="3"/>
  <c r="B35" i="3"/>
  <c r="B34" i="3"/>
  <c r="B33" i="3"/>
  <c r="B32" i="3"/>
  <c r="B28" i="3"/>
  <c r="B27" i="3"/>
  <c r="B26" i="3"/>
  <c r="B25" i="3"/>
  <c r="B24" i="3"/>
  <c r="B18" i="3"/>
  <c r="B17" i="3"/>
  <c r="B16" i="3"/>
  <c r="B15" i="3"/>
  <c r="B14" i="3"/>
  <c r="B10" i="3"/>
  <c r="B9" i="3"/>
  <c r="B8" i="3"/>
  <c r="B7" i="3"/>
  <c r="B6" i="3"/>
  <c r="B167" i="3" l="1"/>
  <c r="B77" i="4"/>
  <c r="B101" i="5"/>
  <c r="B172" i="5"/>
  <c r="C170" i="5" s="1"/>
  <c r="B109" i="3"/>
  <c r="B69" i="3"/>
  <c r="B172" i="3"/>
  <c r="B77" i="6"/>
  <c r="C75" i="6" s="1"/>
  <c r="B172" i="6"/>
  <c r="C170" i="6" s="1"/>
  <c r="B53" i="6"/>
  <c r="C50" i="6" s="1"/>
  <c r="B37" i="6"/>
  <c r="C36" i="6" s="1"/>
  <c r="B85" i="6"/>
  <c r="C83" i="6" s="1"/>
  <c r="B93" i="6"/>
  <c r="C89" i="6" s="1"/>
  <c r="B162" i="6"/>
  <c r="C152" i="6" s="1"/>
  <c r="B69" i="6"/>
  <c r="C65" i="6" s="1"/>
  <c r="B117" i="6"/>
  <c r="C116" i="6" s="1"/>
  <c r="B125" i="6"/>
  <c r="C124" i="6" s="1"/>
  <c r="B135" i="6"/>
  <c r="C130" i="6" s="1"/>
  <c r="C156" i="6"/>
  <c r="B167" i="6"/>
  <c r="C165" i="6" s="1"/>
  <c r="B109" i="6"/>
  <c r="C106" i="6" s="1"/>
  <c r="B19" i="6"/>
  <c r="C17" i="6" s="1"/>
  <c r="B101" i="6"/>
  <c r="C100" i="6" s="1"/>
  <c r="B45" i="6"/>
  <c r="C43" i="6" s="1"/>
  <c r="B145" i="6"/>
  <c r="C141" i="6" s="1"/>
  <c r="B167" i="5"/>
  <c r="C165" i="5" s="1"/>
  <c r="B109" i="5"/>
  <c r="C105" i="5" s="1"/>
  <c r="B145" i="5"/>
  <c r="C143" i="5" s="1"/>
  <c r="B53" i="5"/>
  <c r="B37" i="5"/>
  <c r="C34" i="5" s="1"/>
  <c r="B85" i="5"/>
  <c r="C84" i="5" s="1"/>
  <c r="B93" i="5"/>
  <c r="C89" i="5" s="1"/>
  <c r="B162" i="5"/>
  <c r="C159" i="5" s="1"/>
  <c r="B11" i="5"/>
  <c r="C7" i="5" s="1"/>
  <c r="B61" i="5"/>
  <c r="C58" i="5" s="1"/>
  <c r="B77" i="5"/>
  <c r="C76" i="5" s="1"/>
  <c r="B69" i="5"/>
  <c r="C66" i="5" s="1"/>
  <c r="B117" i="5"/>
  <c r="B125" i="5"/>
  <c r="C120" i="5" s="1"/>
  <c r="B135" i="5"/>
  <c r="C132" i="5" s="1"/>
  <c r="B172" i="4"/>
  <c r="C170" i="4" s="1"/>
  <c r="B45" i="4"/>
  <c r="C42" i="4" s="1"/>
  <c r="B145" i="4"/>
  <c r="C141" i="4" s="1"/>
  <c r="B37" i="4"/>
  <c r="C35" i="4" s="1"/>
  <c r="B85" i="4"/>
  <c r="C84" i="4" s="1"/>
  <c r="B93" i="4"/>
  <c r="C89" i="4" s="1"/>
  <c r="B162" i="4"/>
  <c r="C158" i="4" s="1"/>
  <c r="C161" i="4"/>
  <c r="B69" i="4"/>
  <c r="C66" i="4" s="1"/>
  <c r="B117" i="4"/>
  <c r="C114" i="4" s="1"/>
  <c r="C150" i="4"/>
  <c r="C156" i="4"/>
  <c r="B167" i="4"/>
  <c r="C165" i="4" s="1"/>
  <c r="C81" i="4"/>
  <c r="B109" i="4"/>
  <c r="C108" i="4" s="1"/>
  <c r="B125" i="4"/>
  <c r="C120" i="4" s="1"/>
  <c r="C149" i="4"/>
  <c r="C155" i="4"/>
  <c r="B101" i="4"/>
  <c r="C98" i="4" s="1"/>
  <c r="C159" i="4"/>
  <c r="B53" i="3"/>
  <c r="C49" i="3" s="1"/>
  <c r="B101" i="3"/>
  <c r="C96" i="3" s="1"/>
  <c r="C171" i="3"/>
  <c r="B117" i="3"/>
  <c r="B45" i="3"/>
  <c r="C42" i="3" s="1"/>
  <c r="B37" i="3"/>
  <c r="C35" i="3" s="1"/>
  <c r="C50" i="3"/>
  <c r="B162" i="3"/>
  <c r="C159" i="3" s="1"/>
  <c r="C106" i="3"/>
  <c r="B29" i="3"/>
  <c r="C28" i="3" s="1"/>
  <c r="B77" i="3"/>
  <c r="C74" i="3" s="1"/>
  <c r="C108" i="3"/>
  <c r="C149" i="3"/>
  <c r="C155" i="3"/>
  <c r="C161" i="3"/>
  <c r="C157" i="6"/>
  <c r="C160" i="6"/>
  <c r="C151" i="6"/>
  <c r="C148" i="6"/>
  <c r="C98" i="6"/>
  <c r="C115" i="6"/>
  <c r="C112" i="6"/>
  <c r="C133" i="6"/>
  <c r="C134" i="6"/>
  <c r="C131" i="6"/>
  <c r="C74" i="6"/>
  <c r="C142" i="6"/>
  <c r="B29" i="6"/>
  <c r="C28" i="6" s="1"/>
  <c r="B61" i="6"/>
  <c r="C58" i="6" s="1"/>
  <c r="C96" i="6"/>
  <c r="C132" i="6"/>
  <c r="B11" i="6"/>
  <c r="C8" i="6" s="1"/>
  <c r="C49" i="6"/>
  <c r="C100" i="5"/>
  <c r="C97" i="5"/>
  <c r="C98" i="5"/>
  <c r="C50" i="5"/>
  <c r="C48" i="5"/>
  <c r="C116" i="5"/>
  <c r="C160" i="5"/>
  <c r="C151" i="5"/>
  <c r="C72" i="5"/>
  <c r="C99" i="5"/>
  <c r="C73" i="5"/>
  <c r="C114" i="5"/>
  <c r="C115" i="5"/>
  <c r="C112" i="5"/>
  <c r="C133" i="5"/>
  <c r="C131" i="5"/>
  <c r="C113" i="5"/>
  <c r="C166" i="5"/>
  <c r="B29" i="5"/>
  <c r="C26" i="5" s="1"/>
  <c r="B19" i="5"/>
  <c r="C16" i="5" s="1"/>
  <c r="C32" i="5"/>
  <c r="C96" i="5"/>
  <c r="C8" i="5"/>
  <c r="C49" i="5"/>
  <c r="B45" i="5"/>
  <c r="C43" i="5" s="1"/>
  <c r="C75" i="4"/>
  <c r="C72" i="4"/>
  <c r="C73" i="4"/>
  <c r="C112" i="4"/>
  <c r="C74" i="4"/>
  <c r="C104" i="4"/>
  <c r="C121" i="4"/>
  <c r="C166" i="4"/>
  <c r="C167" i="4" s="1"/>
  <c r="C100" i="4"/>
  <c r="C97" i="4"/>
  <c r="C105" i="4"/>
  <c r="C40" i="4"/>
  <c r="C76" i="4"/>
  <c r="C106" i="4"/>
  <c r="C144" i="4"/>
  <c r="C171" i="4"/>
  <c r="C172" i="4" s="1"/>
  <c r="C36" i="4"/>
  <c r="C34" i="4"/>
  <c r="C82" i="4"/>
  <c r="C154" i="4"/>
  <c r="C157" i="4"/>
  <c r="C148" i="4"/>
  <c r="C160" i="4"/>
  <c r="C151" i="4"/>
  <c r="B11" i="4"/>
  <c r="B53" i="4"/>
  <c r="C96" i="4"/>
  <c r="B29" i="4"/>
  <c r="C26" i="4" s="1"/>
  <c r="B61" i="4"/>
  <c r="C58" i="4" s="1"/>
  <c r="C138" i="4"/>
  <c r="B19" i="4"/>
  <c r="C16" i="4" s="1"/>
  <c r="B135" i="4"/>
  <c r="C132" i="4" s="1"/>
  <c r="C76" i="3"/>
  <c r="C41" i="3"/>
  <c r="C68" i="3"/>
  <c r="C107" i="3"/>
  <c r="C154" i="3"/>
  <c r="C160" i="3"/>
  <c r="C43" i="3"/>
  <c r="C66" i="3"/>
  <c r="C67" i="3"/>
  <c r="C64" i="3"/>
  <c r="C73" i="3"/>
  <c r="C44" i="3"/>
  <c r="C65" i="3"/>
  <c r="C151" i="3"/>
  <c r="C157" i="3"/>
  <c r="C166" i="3"/>
  <c r="C48" i="3"/>
  <c r="C75" i="3"/>
  <c r="C105" i="3"/>
  <c r="C116" i="3"/>
  <c r="C113" i="3"/>
  <c r="C115" i="3"/>
  <c r="C112" i="3"/>
  <c r="C152" i="3"/>
  <c r="C158" i="3"/>
  <c r="B93" i="3"/>
  <c r="C88" i="3" s="1"/>
  <c r="B61" i="3"/>
  <c r="C58" i="3" s="1"/>
  <c r="B11" i="3"/>
  <c r="C6" i="3" s="1"/>
  <c r="B19" i="3"/>
  <c r="C40" i="3"/>
  <c r="C72" i="3"/>
  <c r="C104" i="3"/>
  <c r="B135" i="3"/>
  <c r="C130" i="3" s="1"/>
  <c r="C148" i="3"/>
  <c r="C165" i="3"/>
  <c r="C170" i="3"/>
  <c r="C172" i="3" s="1"/>
  <c r="B85" i="3"/>
  <c r="C114" i="3"/>
  <c r="B145" i="3"/>
  <c r="C138" i="3" s="1"/>
  <c r="B125" i="3"/>
  <c r="C124" i="3" s="1"/>
  <c r="B171" i="2"/>
  <c r="B166" i="2"/>
  <c r="C107" i="5" l="1"/>
  <c r="C80" i="5"/>
  <c r="C97" i="6"/>
  <c r="C152" i="4"/>
  <c r="C162" i="4" s="1"/>
  <c r="C161" i="6"/>
  <c r="C27" i="3"/>
  <c r="C34" i="3"/>
  <c r="C83" i="5"/>
  <c r="C73" i="6"/>
  <c r="C24" i="3"/>
  <c r="C99" i="3"/>
  <c r="C171" i="5"/>
  <c r="C172" i="5" s="1"/>
  <c r="C99" i="6"/>
  <c r="C33" i="3"/>
  <c r="C9" i="3"/>
  <c r="C60" i="3"/>
  <c r="C27" i="6"/>
  <c r="C153" i="3"/>
  <c r="C153" i="4"/>
  <c r="C167" i="5"/>
  <c r="C133" i="3"/>
  <c r="C141" i="3"/>
  <c r="C59" i="3"/>
  <c r="C144" i="3"/>
  <c r="C25" i="4"/>
  <c r="C100" i="3"/>
  <c r="C150" i="3"/>
  <c r="C81" i="5"/>
  <c r="C149" i="6"/>
  <c r="C28" i="4"/>
  <c r="C44" i="5"/>
  <c r="C156" i="3"/>
  <c r="C143" i="3"/>
  <c r="C57" i="3"/>
  <c r="C56" i="3"/>
  <c r="C140" i="3"/>
  <c r="C144" i="6"/>
  <c r="C68" i="6"/>
  <c r="C64" i="6"/>
  <c r="C56" i="6"/>
  <c r="C25" i="6"/>
  <c r="C82" i="6"/>
  <c r="C76" i="6"/>
  <c r="C158" i="6"/>
  <c r="C150" i="6"/>
  <c r="C155" i="6"/>
  <c r="C153" i="6"/>
  <c r="C143" i="6"/>
  <c r="C32" i="6"/>
  <c r="C44" i="6"/>
  <c r="C41" i="6"/>
  <c r="C67" i="6"/>
  <c r="C35" i="6"/>
  <c r="C72" i="6"/>
  <c r="C34" i="6"/>
  <c r="C26" i="6"/>
  <c r="C154" i="6"/>
  <c r="C171" i="6"/>
  <c r="C172" i="6" s="1"/>
  <c r="C159" i="6"/>
  <c r="C120" i="6"/>
  <c r="C16" i="6"/>
  <c r="C122" i="6"/>
  <c r="C108" i="6"/>
  <c r="C138" i="6"/>
  <c r="C113" i="6"/>
  <c r="C114" i="6"/>
  <c r="C139" i="6"/>
  <c r="C140" i="6"/>
  <c r="C15" i="6"/>
  <c r="C90" i="6"/>
  <c r="C40" i="6"/>
  <c r="C104" i="6"/>
  <c r="C33" i="6"/>
  <c r="C18" i="6"/>
  <c r="C123" i="6"/>
  <c r="C81" i="6"/>
  <c r="C105" i="6"/>
  <c r="C107" i="6"/>
  <c r="C121" i="6"/>
  <c r="C66" i="6"/>
  <c r="C80" i="6"/>
  <c r="C48" i="6"/>
  <c r="C14" i="6"/>
  <c r="C42" i="6"/>
  <c r="C84" i="6"/>
  <c r="C166" i="6"/>
  <c r="C167" i="6" s="1"/>
  <c r="C24" i="6"/>
  <c r="C88" i="6"/>
  <c r="C149" i="5"/>
  <c r="C104" i="5"/>
  <c r="C134" i="5"/>
  <c r="C75" i="5"/>
  <c r="C67" i="5"/>
  <c r="C108" i="5"/>
  <c r="C158" i="5"/>
  <c r="C153" i="5"/>
  <c r="C74" i="5"/>
  <c r="C130" i="5"/>
  <c r="C148" i="5"/>
  <c r="C123" i="5"/>
  <c r="C122" i="5"/>
  <c r="C35" i="5"/>
  <c r="C121" i="5"/>
  <c r="C68" i="5"/>
  <c r="C154" i="5"/>
  <c r="C33" i="5"/>
  <c r="C9" i="5"/>
  <c r="C156" i="5"/>
  <c r="C161" i="5"/>
  <c r="C106" i="5"/>
  <c r="C152" i="5"/>
  <c r="C124" i="5"/>
  <c r="C157" i="5"/>
  <c r="C36" i="5"/>
  <c r="C150" i="5"/>
  <c r="C155" i="5"/>
  <c r="C141" i="5"/>
  <c r="C65" i="5"/>
  <c r="C10" i="5"/>
  <c r="C88" i="5"/>
  <c r="C142" i="5"/>
  <c r="C82" i="5"/>
  <c r="C144" i="5"/>
  <c r="C140" i="5"/>
  <c r="C60" i="5"/>
  <c r="C90" i="5"/>
  <c r="C56" i="5"/>
  <c r="C64" i="5"/>
  <c r="C59" i="5"/>
  <c r="C6" i="5"/>
  <c r="C138" i="5"/>
  <c r="C42" i="5"/>
  <c r="C139" i="5"/>
  <c r="C57" i="5"/>
  <c r="C27" i="4"/>
  <c r="C107" i="4"/>
  <c r="C68" i="4"/>
  <c r="C122" i="4"/>
  <c r="C139" i="4"/>
  <c r="C140" i="4"/>
  <c r="C124" i="4"/>
  <c r="C142" i="4"/>
  <c r="C64" i="4"/>
  <c r="C143" i="4"/>
  <c r="C65" i="4"/>
  <c r="C41" i="4"/>
  <c r="C43" i="4"/>
  <c r="C57" i="4"/>
  <c r="C113" i="4"/>
  <c r="C115" i="4"/>
  <c r="C44" i="4"/>
  <c r="C99" i="4"/>
  <c r="C32" i="4"/>
  <c r="C116" i="4"/>
  <c r="C33" i="4"/>
  <c r="C123" i="4"/>
  <c r="C80" i="4"/>
  <c r="C90" i="4"/>
  <c r="C83" i="4"/>
  <c r="C67" i="4"/>
  <c r="C24" i="4"/>
  <c r="C88" i="4"/>
  <c r="C89" i="3"/>
  <c r="C90" i="3"/>
  <c r="C26" i="3"/>
  <c r="C97" i="3"/>
  <c r="C98" i="3"/>
  <c r="C32" i="3"/>
  <c r="C36" i="3"/>
  <c r="C121" i="3"/>
  <c r="C25" i="3"/>
  <c r="C9" i="6"/>
  <c r="C6" i="6"/>
  <c r="C10" i="6"/>
  <c r="C7" i="6"/>
  <c r="C60" i="6"/>
  <c r="C57" i="6"/>
  <c r="C59" i="6"/>
  <c r="C24" i="5"/>
  <c r="C41" i="5"/>
  <c r="C40" i="5"/>
  <c r="C27" i="5"/>
  <c r="C25" i="5"/>
  <c r="C28" i="5"/>
  <c r="C18" i="5"/>
  <c r="C15" i="5"/>
  <c r="C17" i="5"/>
  <c r="C14" i="5"/>
  <c r="C50" i="4"/>
  <c r="C48" i="4"/>
  <c r="C59" i="4"/>
  <c r="C49" i="4"/>
  <c r="C9" i="4"/>
  <c r="C6" i="4"/>
  <c r="C10" i="4"/>
  <c r="C7" i="4"/>
  <c r="C133" i="4"/>
  <c r="C130" i="4"/>
  <c r="C134" i="4"/>
  <c r="C131" i="4"/>
  <c r="C56" i="4"/>
  <c r="C17" i="4"/>
  <c r="C14" i="4"/>
  <c r="C18" i="4"/>
  <c r="C15" i="4"/>
  <c r="C8" i="4"/>
  <c r="C60" i="4"/>
  <c r="C167" i="3"/>
  <c r="C84" i="3"/>
  <c r="C81" i="3"/>
  <c r="C83" i="3"/>
  <c r="C80" i="3"/>
  <c r="C122" i="3"/>
  <c r="C120" i="3"/>
  <c r="C16" i="3"/>
  <c r="C18" i="3"/>
  <c r="C15" i="3"/>
  <c r="C162" i="3"/>
  <c r="C8" i="3"/>
  <c r="C10" i="3"/>
  <c r="C7" i="3"/>
  <c r="C11" i="3" s="1"/>
  <c r="C82" i="3"/>
  <c r="C132" i="3"/>
  <c r="C134" i="3"/>
  <c r="C131" i="3"/>
  <c r="C123" i="3"/>
  <c r="C142" i="3"/>
  <c r="C14" i="3"/>
  <c r="C139" i="3"/>
  <c r="C145" i="3" s="1"/>
  <c r="C17" i="3"/>
  <c r="B170" i="2"/>
  <c r="B165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48" i="2"/>
  <c r="B139" i="2"/>
  <c r="B140" i="2"/>
  <c r="B141" i="2"/>
  <c r="B142" i="2"/>
  <c r="B143" i="2"/>
  <c r="B144" i="2"/>
  <c r="B138" i="2"/>
  <c r="B131" i="2"/>
  <c r="B132" i="2"/>
  <c r="B133" i="2"/>
  <c r="B134" i="2"/>
  <c r="B130" i="2"/>
  <c r="B121" i="2"/>
  <c r="B122" i="2"/>
  <c r="B123" i="2"/>
  <c r="B124" i="2"/>
  <c r="B120" i="2"/>
  <c r="B113" i="2"/>
  <c r="B114" i="2"/>
  <c r="B115" i="2"/>
  <c r="B116" i="2"/>
  <c r="B112" i="2"/>
  <c r="B105" i="2"/>
  <c r="B106" i="2"/>
  <c r="B107" i="2"/>
  <c r="B108" i="2"/>
  <c r="B104" i="2"/>
  <c r="B97" i="2"/>
  <c r="B98" i="2"/>
  <c r="B99" i="2"/>
  <c r="B100" i="2"/>
  <c r="B96" i="2"/>
  <c r="B89" i="2"/>
  <c r="B90" i="2"/>
  <c r="B91" i="2"/>
  <c r="B92" i="2"/>
  <c r="B88" i="2"/>
  <c r="B81" i="2"/>
  <c r="B82" i="2"/>
  <c r="B83" i="2"/>
  <c r="B84" i="2"/>
  <c r="B80" i="2"/>
  <c r="B73" i="2"/>
  <c r="B74" i="2"/>
  <c r="B75" i="2"/>
  <c r="B76" i="2"/>
  <c r="B72" i="2"/>
  <c r="B65" i="2"/>
  <c r="B66" i="2"/>
  <c r="B67" i="2"/>
  <c r="B68" i="2"/>
  <c r="B64" i="2"/>
  <c r="B57" i="2"/>
  <c r="B58" i="2"/>
  <c r="B59" i="2"/>
  <c r="B60" i="2"/>
  <c r="B56" i="2"/>
  <c r="B49" i="2"/>
  <c r="B50" i="2"/>
  <c r="B51" i="2"/>
  <c r="B52" i="2"/>
  <c r="B48" i="2"/>
  <c r="B41" i="2"/>
  <c r="B42" i="2"/>
  <c r="B43" i="2"/>
  <c r="B44" i="2"/>
  <c r="B40" i="2"/>
  <c r="B33" i="2"/>
  <c r="B34" i="2"/>
  <c r="B35" i="2"/>
  <c r="B36" i="2"/>
  <c r="B32" i="2"/>
  <c r="B25" i="2"/>
  <c r="B26" i="2"/>
  <c r="B24" i="2"/>
  <c r="B15" i="2"/>
  <c r="B16" i="2"/>
  <c r="B14" i="2"/>
  <c r="B7" i="2"/>
  <c r="B8" i="2"/>
  <c r="C145" i="6" l="1"/>
  <c r="C162" i="6"/>
  <c r="C145" i="4"/>
  <c r="C162" i="5"/>
  <c r="C145" i="5"/>
  <c r="C11" i="5"/>
  <c r="C11" i="6"/>
  <c r="C11" i="4"/>
  <c r="B6" i="2"/>
  <c r="B109" i="2" l="1"/>
  <c r="B101" i="2"/>
  <c r="C99" i="2" s="1"/>
  <c r="B93" i="2"/>
  <c r="B85" i="2"/>
  <c r="B77" i="2"/>
  <c r="B69" i="2"/>
  <c r="B61" i="2"/>
  <c r="B53" i="2"/>
  <c r="B45" i="2"/>
  <c r="B37" i="2"/>
  <c r="B29" i="2"/>
  <c r="C24" i="2" l="1"/>
  <c r="C25" i="2"/>
  <c r="C26" i="2"/>
  <c r="C32" i="2"/>
  <c r="C33" i="2"/>
  <c r="C34" i="2"/>
  <c r="C40" i="2"/>
  <c r="C41" i="2"/>
  <c r="C42" i="2"/>
  <c r="C48" i="2"/>
  <c r="C49" i="2"/>
  <c r="C50" i="2"/>
  <c r="C56" i="2"/>
  <c r="C57" i="2"/>
  <c r="C58" i="2"/>
  <c r="C64" i="2"/>
  <c r="C65" i="2"/>
  <c r="C66" i="2"/>
  <c r="C72" i="2"/>
  <c r="C73" i="2"/>
  <c r="C74" i="2"/>
  <c r="C80" i="2"/>
  <c r="C81" i="2"/>
  <c r="C82" i="2"/>
  <c r="C83" i="2"/>
  <c r="C88" i="2"/>
  <c r="C89" i="2"/>
  <c r="C90" i="2"/>
  <c r="C96" i="2"/>
  <c r="C97" i="2"/>
  <c r="C98" i="2"/>
  <c r="C104" i="2"/>
  <c r="C105" i="2"/>
  <c r="C106" i="2"/>
  <c r="B11" i="2"/>
  <c r="C6" i="2" s="1"/>
  <c r="B19" i="2"/>
  <c r="C14" i="2" s="1"/>
  <c r="B125" i="2"/>
  <c r="C121" i="2" s="1"/>
  <c r="B117" i="2"/>
  <c r="C114" i="2" s="1"/>
  <c r="B135" i="2"/>
  <c r="C131" i="2" s="1"/>
  <c r="B145" i="2"/>
  <c r="C138" i="2" s="1"/>
  <c r="B162" i="2"/>
  <c r="C148" i="2" s="1"/>
  <c r="B167" i="2"/>
  <c r="C165" i="2" s="1"/>
  <c r="B172" i="2"/>
  <c r="C170" i="2" s="1"/>
  <c r="C166" i="2" l="1"/>
  <c r="C167" i="2" s="1"/>
  <c r="C159" i="2"/>
  <c r="C151" i="2"/>
  <c r="C132" i="2"/>
  <c r="C130" i="2"/>
  <c r="C155" i="2"/>
  <c r="C171" i="2"/>
  <c r="C172" i="2" s="1"/>
  <c r="C141" i="2"/>
  <c r="C113" i="2"/>
  <c r="C124" i="2"/>
  <c r="C120" i="2"/>
  <c r="C158" i="2"/>
  <c r="C154" i="2"/>
  <c r="C150" i="2"/>
  <c r="C144" i="2"/>
  <c r="C140" i="2"/>
  <c r="C112" i="2"/>
  <c r="C123" i="2"/>
  <c r="C16" i="2"/>
  <c r="C8" i="2"/>
  <c r="C161" i="2"/>
  <c r="C157" i="2"/>
  <c r="C153" i="2"/>
  <c r="C149" i="2"/>
  <c r="C143" i="2"/>
  <c r="C139" i="2"/>
  <c r="C122" i="2"/>
  <c r="C15" i="2"/>
  <c r="C7" i="2"/>
  <c r="C160" i="2"/>
  <c r="C156" i="2"/>
  <c r="C152" i="2"/>
  <c r="C142" i="2"/>
  <c r="C145" i="2" l="1"/>
  <c r="C11" i="2"/>
  <c r="C162" i="2"/>
</calcChain>
</file>

<file path=xl/sharedStrings.xml><?xml version="1.0" encoding="utf-8"?>
<sst xmlns="http://schemas.openxmlformats.org/spreadsheetml/2006/main" count="1234" uniqueCount="158">
  <si>
    <t>(二)工作表現方面</t>
  </si>
  <si>
    <t>針對職場調整課程設計</t>
  </si>
  <si>
    <t>增加至業界實習機會</t>
  </si>
  <si>
    <t>強化實務的應用</t>
  </si>
  <si>
    <t>協助學生瞭解及規劃職涯方向</t>
  </si>
  <si>
    <t>專業證照取得</t>
  </si>
  <si>
    <t>加強外語能力</t>
  </si>
  <si>
    <t>其他</t>
  </si>
  <si>
    <t>畢業成績</t>
  </si>
  <si>
    <t>實務經驗</t>
  </si>
  <si>
    <t>外語能力</t>
  </si>
  <si>
    <t>人際關係</t>
  </si>
  <si>
    <t>社團經驗</t>
  </si>
  <si>
    <t>職場倫理</t>
  </si>
  <si>
    <t>溝通能力</t>
  </si>
  <si>
    <t>電腦能力</t>
  </si>
  <si>
    <t>儀容談吐</t>
  </si>
  <si>
    <t>打工經驗</t>
  </si>
  <si>
    <t>工作態度、配合度</t>
  </si>
  <si>
    <t>專業技能、競賽得獎經歷</t>
  </si>
  <si>
    <t>未來發展潛力</t>
  </si>
  <si>
    <t>1.具備的專業知識用於工作需求上</t>
  </si>
  <si>
    <t>2.能將專業技能用於工作實務上</t>
  </si>
  <si>
    <t>3.外語能力</t>
  </si>
  <si>
    <t>4.工作效率</t>
  </si>
  <si>
    <t>5.責任感</t>
  </si>
  <si>
    <t>6.敬業的工作態度</t>
  </si>
  <si>
    <t>7.工作上解決問題能力</t>
  </si>
  <si>
    <t>8.工作上團隊合作能力</t>
  </si>
  <si>
    <t>9.與主管、同仁及下屬的溝通能力</t>
  </si>
  <si>
    <t>11.國際化視野</t>
  </si>
  <si>
    <t>12.創意與創新能力表現</t>
  </si>
  <si>
    <t>13.抗壓性</t>
  </si>
  <si>
    <t>14.情緒管理能力</t>
  </si>
  <si>
    <t>15.參與學習的意願</t>
  </si>
  <si>
    <t>16.貴公司再任用本校畢業生的意願為何</t>
  </si>
  <si>
    <t>非常願意</t>
  </si>
  <si>
    <t>一、請您依照本校畢業生在貴公司的表現予以評價</t>
    <phoneticPr fontId="1" type="noConversion"/>
  </si>
  <si>
    <t>(一)專業知能方面</t>
    <phoneticPr fontId="1" type="noConversion"/>
  </si>
  <si>
    <t>百分比</t>
    <phoneticPr fontId="1" type="noConversion"/>
  </si>
  <si>
    <t>百分比</t>
    <phoneticPr fontId="1" type="noConversion"/>
  </si>
  <si>
    <t>非常滿意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</si>
  <si>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</si>
  <si>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</si>
  <si>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</si>
  <si>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</si>
  <si>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不滿意</t>
    <phoneticPr fontId="1" type="noConversion"/>
  </si>
  <si>
    <t>非常不滿意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</si>
  <si>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</si>
  <si>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</si>
  <si>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</si>
  <si>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</si>
  <si>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百分比</t>
    <phoneticPr fontId="1" type="noConversion"/>
  </si>
  <si>
    <t>非常滿意</t>
    <phoneticPr fontId="1" type="noConversion"/>
  </si>
  <si>
    <t>滿意</t>
    <phoneticPr fontId="1" type="noConversion"/>
  </si>
  <si>
    <t>非常不滿意</t>
    <phoneticPr fontId="1" type="noConversion"/>
  </si>
  <si>
    <t>不滿意</t>
    <phoneticPr fontId="1" type="noConversion"/>
  </si>
  <si>
    <t>非常不滿意</t>
    <phoneticPr fontId="1" type="noConversion"/>
  </si>
  <si>
    <t>百分比</t>
    <phoneticPr fontId="1" type="noConversion"/>
  </si>
  <si>
    <t>非常滿意</t>
    <phoneticPr fontId="1" type="noConversion"/>
  </si>
  <si>
    <t>百分比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</si>
  <si>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</si>
  <si>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</si>
  <si>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</si>
  <si>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百分比</t>
    <phoneticPr fontId="1" type="noConversion"/>
  </si>
  <si>
    <t>非常滿意</t>
    <phoneticPr fontId="1" type="noConversion"/>
  </si>
  <si>
    <t>10.可接受批評且主動改進之態度</t>
    <phoneticPr fontId="1" type="noConversion"/>
  </si>
  <si>
    <t>百分比</t>
    <phoneticPr fontId="1" type="noConversion"/>
  </si>
  <si>
    <t>非常滿意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</si>
  <si>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</si>
  <si>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</si>
  <si>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</si>
  <si>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滿意</t>
    <phoneticPr fontId="1" type="noConversion"/>
  </si>
  <si>
    <t>普通</t>
    <phoneticPr fontId="1" type="noConversion"/>
  </si>
  <si>
    <t>百分比</t>
    <phoneticPr fontId="1" type="noConversion"/>
  </si>
  <si>
    <t>非常滿意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</si>
  <si>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</si>
  <si>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</si>
  <si>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</si>
  <si>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百分比</t>
    <phoneticPr fontId="1" type="noConversion"/>
  </si>
  <si>
    <t>非常滿意</t>
    <phoneticPr fontId="1" type="noConversion"/>
  </si>
  <si>
    <t>滿意</t>
    <phoneticPr fontId="1" type="noConversion"/>
  </si>
  <si>
    <t>普通</t>
    <phoneticPr fontId="1" type="noConversion"/>
  </si>
  <si>
    <t>不滿意</t>
    <phoneticPr fontId="1" type="noConversion"/>
  </si>
  <si>
    <t>非常不滿意</t>
    <phoneticPr fontId="1" type="noConversion"/>
  </si>
  <si>
    <t>二、給予本校的回饋</t>
    <phoneticPr fontId="1" type="noConversion"/>
  </si>
  <si>
    <t>願意</t>
    <phoneticPr fontId="1" type="noConversion"/>
  </si>
  <si>
    <t>普通</t>
    <phoneticPr fontId="1" type="noConversion"/>
  </si>
  <si>
    <t>不願意</t>
    <phoneticPr fontId="1" type="noConversion"/>
  </si>
  <si>
    <t>非常不願意</t>
    <phoneticPr fontId="1" type="noConversion"/>
  </si>
  <si>
    <t>17.為提高本校畢業生符合職場需求，建議學校待加強事項</t>
    <phoneticPr fontId="1" type="noConversion"/>
  </si>
  <si>
    <t>18.在聘用新進人員時，徵才的考量因素有哪些</t>
    <phoneticPr fontId="1" type="noConversion"/>
  </si>
  <si>
    <t>19.貴公司有無提供大專校院學生實習機會</t>
    <phoneticPr fontId="1" type="noConversion"/>
  </si>
  <si>
    <t>有</t>
    <phoneticPr fontId="1" type="noConversion"/>
  </si>
  <si>
    <t>沒有</t>
    <phoneticPr fontId="1" type="noConversion"/>
  </si>
  <si>
    <t>20.貴公司是否願意提供本校學生實習機會</t>
    <phoneticPr fontId="1" type="noConversion"/>
  </si>
  <si>
    <t>百分比</t>
    <phoneticPr fontId="1" type="noConversion"/>
  </si>
  <si>
    <t>願意</t>
    <phoneticPr fontId="1" type="noConversion"/>
  </si>
  <si>
    <t>目前尚未規劃</t>
    <phoneticPr fontId="1" type="noConversion"/>
  </si>
  <si>
    <t>總和</t>
  </si>
  <si>
    <t>次數</t>
  </si>
  <si>
    <t xml:space="preserve"> </t>
    <phoneticPr fontId="1" type="noConversion"/>
  </si>
  <si>
    <t>次數</t>
    <phoneticPr fontId="1" type="noConversion"/>
  </si>
  <si>
    <t>能將專業知識用於工作需求上</t>
  </si>
  <si>
    <t>能將專業技能用於工作實務上</t>
  </si>
  <si>
    <t>(二)在工作表現方面</t>
  </si>
  <si>
    <t>工作效率</t>
  </si>
  <si>
    <t>責任感</t>
  </si>
  <si>
    <t>敬業態度</t>
  </si>
  <si>
    <t>解決問題</t>
  </si>
  <si>
    <t>團隊合作</t>
  </si>
  <si>
    <t>與主管、同仁及下屬的溝通</t>
  </si>
  <si>
    <t>可接受批評且主動改進之態度</t>
  </si>
  <si>
    <t>國際化視野</t>
  </si>
  <si>
    <t>創意與創新能力表現</t>
  </si>
  <si>
    <t>抗壓性</t>
  </si>
  <si>
    <t>情緒管理</t>
  </si>
  <si>
    <t>參與學習的意願</t>
  </si>
  <si>
    <t>外語能力表現</t>
  </si>
  <si>
    <t>貴公司再任用本校畢業生的意願為何?</t>
  </si>
  <si>
    <t>為提高本校畢業生職場競爭力，您認為學校應加強哪些事項？（可複選）</t>
  </si>
  <si>
    <t>貴公司在聘任新人時，徵才的考量因素有哪些？（可複選，最多五項）</t>
  </si>
  <si>
    <t>貴公司有無提供大專校院學生實習機會？</t>
  </si>
  <si>
    <t>貴公司是否願意提供本校學生實習機會？</t>
  </si>
  <si>
    <t>4</t>
  </si>
  <si>
    <t>5</t>
  </si>
  <si>
    <t>1</t>
  </si>
  <si>
    <t>19-2</t>
  </si>
  <si>
    <t>20-2</t>
  </si>
  <si>
    <t>17-3@17-4@17-2@17-1</t>
  </si>
  <si>
    <t>18-13@18-7@18-11@18-8@18-6</t>
  </si>
  <si>
    <t>19-1</t>
  </si>
  <si>
    <t>20-1</t>
  </si>
  <si>
    <t>3</t>
  </si>
  <si>
    <t>17-3</t>
  </si>
  <si>
    <t>18-8@18-12@18-7@18-9@18-11</t>
  </si>
  <si>
    <t>17-2@17-3</t>
  </si>
  <si>
    <t>18-11@18-13@18-9@18-8@18-2</t>
  </si>
  <si>
    <t>17-3@17-2@17-1@17-5@17-4</t>
  </si>
  <si>
    <t>18-1@18-11@18-2@18-8@18-7</t>
  </si>
  <si>
    <t>18-13@18-2@18-6@18-7@18-11</t>
  </si>
  <si>
    <t>17-7;徐惠瑜表現認真努力，在學校與家庭中受到極佳的教育。</t>
  </si>
  <si>
    <t>18-11@18-13@18-9@18-2</t>
  </si>
  <si>
    <t>2</t>
  </si>
  <si>
    <t>17-4@17-5@17-1@17-3@17-2@17-6</t>
  </si>
  <si>
    <t>18-7@18-8@18-2@18-11@18-9</t>
  </si>
  <si>
    <t>17-2@17-1@17-3</t>
  </si>
  <si>
    <t>18-8@18-4@18-9@18-7@18-11</t>
  </si>
  <si>
    <t>18-2@18-7@18-11</t>
  </si>
  <si>
    <t>17-1@17-2@17-3</t>
  </si>
  <si>
    <t>18-7@18-13@18-8@18-11@18-2</t>
  </si>
  <si>
    <t>17-2@17-3@17-6</t>
  </si>
  <si>
    <t>18-7@18-2@18-11@18-4@18-8</t>
  </si>
  <si>
    <t>110學年度雇主滿意調查結果(設計學院)</t>
    <phoneticPr fontId="1" type="noConversion"/>
  </si>
  <si>
    <t>110學年度雇主滿意調查結果(多媒系)</t>
    <phoneticPr fontId="1" type="noConversion"/>
  </si>
  <si>
    <t>110學年度雇主滿意調查結果(室設系)</t>
    <phoneticPr fontId="1" type="noConversion"/>
  </si>
  <si>
    <t>110學年度雇主滿意調查結果(商設系)</t>
    <phoneticPr fontId="1" type="noConversion"/>
  </si>
  <si>
    <t>110學年度雇主滿意調查結果(品設系)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</si>
</sst>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_ "/>
  </numFmts>
  <fonts count="3" x14ac:knownFonts="1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2"/>
      <color theme="1"/>
      <name val="新細明體"/>
      <family val="1"/>
      <charset val="136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>
      <alignment vertical="center"/>
    </xf>
  </cellStyleXfs>
  <cellXfs count="1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0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10" fontId="0" fillId="2" borderId="1" xfId="0" applyNumberForma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0" borderId="0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0" fillId="0" borderId="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0" fillId="0" borderId="0" xfId="0" applyNumberFormat="1" applyAlignment="1">
      <alignment horizontal="left" vertical="center"/>
    </xf>
    <xf numFmtId="0" fontId="0" fillId="0" borderId="0" xfId="0" applyAlignment="1">
      <alignment horizontal="left" vertical="center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41.xml.rels><?xml version="1.0" encoding="UTF-8" standalone="yes"?>
<Relationships xmlns="http://schemas.openxmlformats.org/package/2006/relationships"><Relationship Id="rId2" Type="http://schemas.microsoft.com/office/2011/relationships/chartColorStyle" Target="colors641.xml"/><Relationship Id="rId1" Type="http://schemas.microsoft.com/office/2011/relationships/chartStyle" Target="style641.xml"/></Relationships>
</file>

<file path=xl/charts/_rels/chart642.xml.rels><?xml version="1.0" encoding="UTF-8" standalone="yes"?>
<Relationships xmlns="http://schemas.openxmlformats.org/package/2006/relationships"><Relationship Id="rId2" Type="http://schemas.microsoft.com/office/2011/relationships/chartColorStyle" Target="colors642.xml"/><Relationship Id="rId1" Type="http://schemas.microsoft.com/office/2011/relationships/chartStyle" Target="style642.xml"/></Relationships>
</file>

<file path=xl/charts/_rels/chart643.xml.rels><?xml version="1.0" encoding="UTF-8" standalone="yes"?>
<Relationships xmlns="http://schemas.openxmlformats.org/package/2006/relationships"><Relationship Id="rId2" Type="http://schemas.microsoft.com/office/2011/relationships/chartColorStyle" Target="colors643.xml"/><Relationship Id="rId1" Type="http://schemas.microsoft.com/office/2011/relationships/chartStyle" Target="style643.xml"/></Relationships>
</file>

<file path=xl/charts/_rels/chart644.xml.rels><?xml version="1.0" encoding="UTF-8" standalone="yes"?>
<Relationships xmlns="http://schemas.openxmlformats.org/package/2006/relationships"><Relationship Id="rId2" Type="http://schemas.microsoft.com/office/2011/relationships/chartColorStyle" Target="colors644.xml"/><Relationship Id="rId1" Type="http://schemas.microsoft.com/office/2011/relationships/chartStyle" Target="style644.xml"/></Relationships>
</file>

<file path=xl/charts/_rels/chart645.xml.rels><?xml version="1.0" encoding="UTF-8" standalone="yes"?>
<Relationships xmlns="http://schemas.openxmlformats.org/package/2006/relationships"><Relationship Id="rId2" Type="http://schemas.microsoft.com/office/2011/relationships/chartColorStyle" Target="colors645.xml"/><Relationship Id="rId1" Type="http://schemas.microsoft.com/office/2011/relationships/chartStyle" Target="style645.xml"/></Relationships>
</file>

<file path=xl/charts/_rels/chart646.xml.rels><?xml version="1.0" encoding="UTF-8" standalone="yes"?>
<Relationships xmlns="http://schemas.openxmlformats.org/package/2006/relationships"><Relationship Id="rId2" Type="http://schemas.microsoft.com/office/2011/relationships/chartColorStyle" Target="colors646.xml"/><Relationship Id="rId1" Type="http://schemas.microsoft.com/office/2011/relationships/chartStyle" Target="style646.xml"/></Relationships>
</file>

<file path=xl/charts/_rels/chart647.xml.rels><?xml version="1.0" encoding="UTF-8" standalone="yes"?>
<Relationships xmlns="http://schemas.openxmlformats.org/package/2006/relationships"><Relationship Id="rId2" Type="http://schemas.microsoft.com/office/2011/relationships/chartColorStyle" Target="colors647.xml"/><Relationship Id="rId1" Type="http://schemas.microsoft.com/office/2011/relationships/chartStyle" Target="style647.xml"/></Relationships>
</file>

<file path=xl/charts/_rels/chart648.xml.rels><?xml version="1.0" encoding="UTF-8" standalone="yes"?>
<Relationships xmlns="http://schemas.openxmlformats.org/package/2006/relationships"><Relationship Id="rId2" Type="http://schemas.microsoft.com/office/2011/relationships/chartColorStyle" Target="colors648.xml"/><Relationship Id="rId1" Type="http://schemas.microsoft.com/office/2011/relationships/chartStyle" Target="style648.xml"/></Relationships>
</file>

<file path=xl/charts/_rels/chart649.xml.rels><?xml version="1.0" encoding="UTF-8" standalone="yes"?>
<Relationships xmlns="http://schemas.openxmlformats.org/package/2006/relationships"><Relationship Id="rId2" Type="http://schemas.microsoft.com/office/2011/relationships/chartColorStyle" Target="colors649.xml"/><Relationship Id="rId1" Type="http://schemas.microsoft.com/office/2011/relationships/chartStyle" Target="style649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50.xml.rels><?xml version="1.0" encoding="UTF-8" standalone="yes"?>
<Relationships xmlns="http://schemas.openxmlformats.org/package/2006/relationships"><Relationship Id="rId2" Type="http://schemas.microsoft.com/office/2011/relationships/chartColorStyle" Target="colors650.xml"/><Relationship Id="rId1" Type="http://schemas.microsoft.com/office/2011/relationships/chartStyle" Target="style650.xml"/></Relationships>
</file>

<file path=xl/charts/_rels/chart651.xml.rels><?xml version="1.0" encoding="UTF-8" standalone="yes"?>
<Relationships xmlns="http://schemas.openxmlformats.org/package/2006/relationships"><Relationship Id="rId2" Type="http://schemas.microsoft.com/office/2011/relationships/chartColorStyle" Target="colors651.xml"/><Relationship Id="rId1" Type="http://schemas.microsoft.com/office/2011/relationships/chartStyle" Target="style651.xml"/></Relationships>
</file>

<file path=xl/charts/_rels/chart652.xml.rels><?xml version="1.0" encoding="UTF-8" standalone="yes"?>
<Relationships xmlns="http://schemas.openxmlformats.org/package/2006/relationships"><Relationship Id="rId2" Type="http://schemas.microsoft.com/office/2011/relationships/chartColorStyle" Target="colors652.xml"/><Relationship Id="rId1" Type="http://schemas.microsoft.com/office/2011/relationships/chartStyle" Target="style652.xml"/></Relationships>
</file>

<file path=xl/charts/_rels/chart653.xml.rels><?xml version="1.0" encoding="UTF-8" standalone="yes"?>
<Relationships xmlns="http://schemas.openxmlformats.org/package/2006/relationships"><Relationship Id="rId2" Type="http://schemas.microsoft.com/office/2011/relationships/chartColorStyle" Target="colors653.xml"/><Relationship Id="rId1" Type="http://schemas.microsoft.com/office/2011/relationships/chartStyle" Target="style653.xml"/></Relationships>
</file>

<file path=xl/charts/_rels/chart654.xml.rels><?xml version="1.0" encoding="UTF-8" standalone="yes"?>
<Relationships xmlns="http://schemas.openxmlformats.org/package/2006/relationships"><Relationship Id="rId2" Type="http://schemas.microsoft.com/office/2011/relationships/chartColorStyle" Target="colors654.xml"/><Relationship Id="rId1" Type="http://schemas.microsoft.com/office/2011/relationships/chartStyle" Target="style654.xml"/></Relationships>
</file>

<file path=xl/charts/_rels/chart655.xml.rels><?xml version="1.0" encoding="UTF-8" standalone="yes"?>
<Relationships xmlns="http://schemas.openxmlformats.org/package/2006/relationships"><Relationship Id="rId2" Type="http://schemas.microsoft.com/office/2011/relationships/chartColorStyle" Target="colors655.xml"/><Relationship Id="rId1" Type="http://schemas.microsoft.com/office/2011/relationships/chartStyle" Target="style655.xml"/></Relationships>
</file>

<file path=xl/charts/_rels/chart656.xml.rels><?xml version="1.0" encoding="UTF-8" standalone="yes"?>
<Relationships xmlns="http://schemas.openxmlformats.org/package/2006/relationships"><Relationship Id="rId2" Type="http://schemas.microsoft.com/office/2011/relationships/chartColorStyle" Target="colors656.xml"/><Relationship Id="rId1" Type="http://schemas.microsoft.com/office/2011/relationships/chartStyle" Target="style656.xml"/></Relationships>
</file>

<file path=xl/charts/_rels/chart657.xml.rels><?xml version="1.0" encoding="UTF-8" standalone="yes"?>
<Relationships xmlns="http://schemas.openxmlformats.org/package/2006/relationships"><Relationship Id="rId2" Type="http://schemas.microsoft.com/office/2011/relationships/chartColorStyle" Target="colors657.xml"/><Relationship Id="rId1" Type="http://schemas.microsoft.com/office/2011/relationships/chartStyle" Target="style657.xml"/></Relationships>
</file>

<file path=xl/charts/_rels/chart658.xml.rels><?xml version="1.0" encoding="UTF-8" standalone="yes"?>
<Relationships xmlns="http://schemas.openxmlformats.org/package/2006/relationships"><Relationship Id="rId2" Type="http://schemas.microsoft.com/office/2011/relationships/chartColorStyle" Target="colors658.xml"/><Relationship Id="rId1" Type="http://schemas.microsoft.com/office/2011/relationships/chartStyle" Target="style658.xml"/></Relationships>
</file>

<file path=xl/charts/_rels/chart659.xml.rels><?xml version="1.0" encoding="UTF-8" standalone="yes"?>
<Relationships xmlns="http://schemas.openxmlformats.org/package/2006/relationships"><Relationship Id="rId2" Type="http://schemas.microsoft.com/office/2011/relationships/chartColorStyle" Target="colors659.xml"/><Relationship Id="rId1" Type="http://schemas.microsoft.com/office/2011/relationships/chartStyle" Target="style6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60.xml.rels><?xml version="1.0" encoding="UTF-8" standalone="yes"?>
<Relationships xmlns="http://schemas.openxmlformats.org/package/2006/relationships"><Relationship Id="rId2" Type="http://schemas.microsoft.com/office/2011/relationships/chartColorStyle" Target="colors660.xml"/><Relationship Id="rId1" Type="http://schemas.microsoft.com/office/2011/relationships/chartStyle" Target="style660.xml"/></Relationships>
</file>

<file path=xl/charts/_rels/chart661.xml.rels><?xml version="1.0" encoding="UTF-8" standalone="yes"?>
<Relationships xmlns="http://schemas.openxmlformats.org/package/2006/relationships"><Relationship Id="rId2" Type="http://schemas.microsoft.com/office/2011/relationships/chartColorStyle" Target="colors661.xml"/><Relationship Id="rId1" Type="http://schemas.microsoft.com/office/2011/relationships/chartStyle" Target="style661.xml"/></Relationships>
</file>

<file path=xl/charts/_rels/chart662.xml.rels><?xml version="1.0" encoding="UTF-8" standalone="yes"?>
<Relationships xmlns="http://schemas.openxmlformats.org/package/2006/relationships"><Relationship Id="rId2" Type="http://schemas.microsoft.com/office/2011/relationships/chartColorStyle" Target="colors662.xml"/><Relationship Id="rId1" Type="http://schemas.microsoft.com/office/2011/relationships/chartStyle" Target="style662.xml"/></Relationships>
</file>

<file path=xl/charts/_rels/chart663.xml.rels><?xml version="1.0" encoding="UTF-8" standalone="yes"?>
<Relationships xmlns="http://schemas.openxmlformats.org/package/2006/relationships"><Relationship Id="rId2" Type="http://schemas.microsoft.com/office/2011/relationships/chartColorStyle" Target="colors663.xml"/><Relationship Id="rId1" Type="http://schemas.microsoft.com/office/2011/relationships/chartStyle" Target="style663.xml"/></Relationships>
</file>

<file path=xl/charts/_rels/chart664.xml.rels><?xml version="1.0" encoding="UTF-8" standalone="yes"?>
<Relationships xmlns="http://schemas.openxmlformats.org/package/2006/relationships"><Relationship Id="rId2" Type="http://schemas.microsoft.com/office/2011/relationships/chartColorStyle" Target="colors664.xml"/><Relationship Id="rId1" Type="http://schemas.microsoft.com/office/2011/relationships/chartStyle" Target="style664.xml"/></Relationships>
</file>

<file path=xl/charts/_rels/chart665.xml.rels><?xml version="1.0" encoding="UTF-8" standalone="yes"?>
<Relationships xmlns="http://schemas.openxmlformats.org/package/2006/relationships"><Relationship Id="rId2" Type="http://schemas.microsoft.com/office/2011/relationships/chartColorStyle" Target="colors665.xml"/><Relationship Id="rId1" Type="http://schemas.microsoft.com/office/2011/relationships/chartStyle" Target="style665.xml"/></Relationships>
</file>

<file path=xl/charts/_rels/chart666.xml.rels><?xml version="1.0" encoding="UTF-8" standalone="yes"?>
<Relationships xmlns="http://schemas.openxmlformats.org/package/2006/relationships"><Relationship Id="rId2" Type="http://schemas.microsoft.com/office/2011/relationships/chartColorStyle" Target="colors666.xml"/><Relationship Id="rId1" Type="http://schemas.microsoft.com/office/2011/relationships/chartStyle" Target="style666.xml"/></Relationships>
</file>

<file path=xl/charts/_rels/chart667.xml.rels><?xml version="1.0" encoding="UTF-8" standalone="yes"?>
<Relationships xmlns="http://schemas.openxmlformats.org/package/2006/relationships"><Relationship Id="rId2" Type="http://schemas.microsoft.com/office/2011/relationships/chartColorStyle" Target="colors667.xml"/><Relationship Id="rId1" Type="http://schemas.microsoft.com/office/2011/relationships/chartStyle" Target="style667.xml"/></Relationships>
</file>

<file path=xl/charts/_rels/chart668.xml.rels><?xml version="1.0" encoding="UTF-8" standalone="yes"?>
<Relationships xmlns="http://schemas.openxmlformats.org/package/2006/relationships"><Relationship Id="rId2" Type="http://schemas.microsoft.com/office/2011/relationships/chartColorStyle" Target="colors668.xml"/><Relationship Id="rId1" Type="http://schemas.microsoft.com/office/2011/relationships/chartStyle" Target="style668.xml"/></Relationships>
</file>

<file path=xl/charts/_rels/chart669.xml.rels><?xml version="1.0" encoding="UTF-8" standalone="yes"?>
<Relationships xmlns="http://schemas.openxmlformats.org/package/2006/relationships"><Relationship Id="rId2" Type="http://schemas.microsoft.com/office/2011/relationships/chartColorStyle" Target="colors669.xml"/><Relationship Id="rId1" Type="http://schemas.microsoft.com/office/2011/relationships/chartStyle" Target="style669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70.xml.rels><?xml version="1.0" encoding="UTF-8" standalone="yes"?>
<Relationships xmlns="http://schemas.openxmlformats.org/package/2006/relationships"><Relationship Id="rId2" Type="http://schemas.microsoft.com/office/2011/relationships/chartColorStyle" Target="colors670.xml"/><Relationship Id="rId1" Type="http://schemas.microsoft.com/office/2011/relationships/chartStyle" Target="style670.xml"/></Relationships>
</file>

<file path=xl/charts/_rels/chart671.xml.rels><?xml version="1.0" encoding="UTF-8" standalone="yes"?>
<Relationships xmlns="http://schemas.openxmlformats.org/package/2006/relationships"><Relationship Id="rId2" Type="http://schemas.microsoft.com/office/2011/relationships/chartColorStyle" Target="colors671.xml"/><Relationship Id="rId1" Type="http://schemas.microsoft.com/office/2011/relationships/chartStyle" Target="style671.xml"/></Relationships>
</file>

<file path=xl/charts/_rels/chart672.xml.rels><?xml version="1.0" encoding="UTF-8" standalone="yes"?>
<Relationships xmlns="http://schemas.openxmlformats.org/package/2006/relationships"><Relationship Id="rId2" Type="http://schemas.microsoft.com/office/2011/relationships/chartColorStyle" Target="colors672.xml"/><Relationship Id="rId1" Type="http://schemas.microsoft.com/office/2011/relationships/chartStyle" Target="style672.xml"/></Relationships>
</file>

<file path=xl/charts/_rels/chart673.xml.rels><?xml version="1.0" encoding="UTF-8" standalone="yes"?>
<Relationships xmlns="http://schemas.openxmlformats.org/package/2006/relationships"><Relationship Id="rId2" Type="http://schemas.microsoft.com/office/2011/relationships/chartColorStyle" Target="colors673.xml"/><Relationship Id="rId1" Type="http://schemas.microsoft.com/office/2011/relationships/chartStyle" Target="style673.xml"/></Relationships>
</file>

<file path=xl/charts/_rels/chart674.xml.rels><?xml version="1.0" encoding="UTF-8" standalone="yes"?>
<Relationships xmlns="http://schemas.openxmlformats.org/package/2006/relationships"><Relationship Id="rId2" Type="http://schemas.microsoft.com/office/2011/relationships/chartColorStyle" Target="colors674.xml"/><Relationship Id="rId1" Type="http://schemas.microsoft.com/office/2011/relationships/chartStyle" Target="style674.xml"/></Relationships>
</file>

<file path=xl/charts/_rels/chart675.xml.rels><?xml version="1.0" encoding="UTF-8" standalone="yes"?>
<Relationships xmlns="http://schemas.openxmlformats.org/package/2006/relationships"><Relationship Id="rId2" Type="http://schemas.microsoft.com/office/2011/relationships/chartColorStyle" Target="colors675.xml"/><Relationship Id="rId1" Type="http://schemas.microsoft.com/office/2011/relationships/chartStyle" Target="style675.xml"/></Relationships>
</file>

<file path=xl/charts/_rels/chart676.xml.rels><?xml version="1.0" encoding="UTF-8" standalone="yes"?>
<Relationships xmlns="http://schemas.openxmlformats.org/package/2006/relationships"><Relationship Id="rId2" Type="http://schemas.microsoft.com/office/2011/relationships/chartColorStyle" Target="colors676.xml"/><Relationship Id="rId1" Type="http://schemas.microsoft.com/office/2011/relationships/chartStyle" Target="style676.xml"/></Relationships>
</file>

<file path=xl/charts/_rels/chart677.xml.rels><?xml version="1.0" encoding="UTF-8" standalone="yes"?>
<Relationships xmlns="http://schemas.openxmlformats.org/package/2006/relationships"><Relationship Id="rId2" Type="http://schemas.microsoft.com/office/2011/relationships/chartColorStyle" Target="colors677.xml"/><Relationship Id="rId1" Type="http://schemas.microsoft.com/office/2011/relationships/chartStyle" Target="style677.xml"/></Relationships>
</file>

<file path=xl/charts/_rels/chart678.xml.rels><?xml version="1.0" encoding="UTF-8" standalone="yes"?>
<Relationships xmlns="http://schemas.openxmlformats.org/package/2006/relationships"><Relationship Id="rId2" Type="http://schemas.microsoft.com/office/2011/relationships/chartColorStyle" Target="colors678.xml"/><Relationship Id="rId1" Type="http://schemas.microsoft.com/office/2011/relationships/chartStyle" Target="style678.xml"/></Relationships>
</file>

<file path=xl/charts/_rels/chart679.xml.rels><?xml version="1.0" encoding="UTF-8" standalone="yes"?>
<Relationships xmlns="http://schemas.openxmlformats.org/package/2006/relationships"><Relationship Id="rId2" Type="http://schemas.microsoft.com/office/2011/relationships/chartColorStyle" Target="colors679.xml"/><Relationship Id="rId1" Type="http://schemas.microsoft.com/office/2011/relationships/chartStyle" Target="style679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80.xml.rels><?xml version="1.0" encoding="UTF-8" standalone="yes"?>
<Relationships xmlns="http://schemas.openxmlformats.org/package/2006/relationships"><Relationship Id="rId2" Type="http://schemas.microsoft.com/office/2011/relationships/chartColorStyle" Target="colors680.xml"/><Relationship Id="rId1" Type="http://schemas.microsoft.com/office/2011/relationships/chartStyle" Target="style680.xml"/></Relationships>
</file>

<file path=xl/charts/_rels/chart681.xml.rels><?xml version="1.0" encoding="UTF-8" standalone="yes"?>
<Relationships xmlns="http://schemas.openxmlformats.org/package/2006/relationships"><Relationship Id="rId2" Type="http://schemas.microsoft.com/office/2011/relationships/chartColorStyle" Target="colors681.xml"/><Relationship Id="rId1" Type="http://schemas.microsoft.com/office/2011/relationships/chartStyle" Target="style681.xml"/></Relationships>
</file>

<file path=xl/charts/_rels/chart682.xml.rels><?xml version="1.0" encoding="UTF-8" standalone="yes"?>
<Relationships xmlns="http://schemas.openxmlformats.org/package/2006/relationships"><Relationship Id="rId2" Type="http://schemas.microsoft.com/office/2011/relationships/chartColorStyle" Target="colors682.xml"/><Relationship Id="rId1" Type="http://schemas.microsoft.com/office/2011/relationships/chartStyle" Target="style682.xml"/></Relationships>
</file>

<file path=xl/charts/_rels/chart683.xml.rels><?xml version="1.0" encoding="UTF-8" standalone="yes"?>
<Relationships xmlns="http://schemas.openxmlformats.org/package/2006/relationships"><Relationship Id="rId2" Type="http://schemas.microsoft.com/office/2011/relationships/chartColorStyle" Target="colors683.xml"/><Relationship Id="rId1" Type="http://schemas.microsoft.com/office/2011/relationships/chartStyle" Target="style683.xml"/></Relationships>
</file>

<file path=xl/charts/_rels/chart684.xml.rels><?xml version="1.0" encoding="UTF-8" standalone="yes"?>
<Relationships xmlns="http://schemas.openxmlformats.org/package/2006/relationships"><Relationship Id="rId2" Type="http://schemas.microsoft.com/office/2011/relationships/chartColorStyle" Target="colors684.xml"/><Relationship Id="rId1" Type="http://schemas.microsoft.com/office/2011/relationships/chartStyle" Target="style684.xml"/></Relationships>
</file>

<file path=xl/charts/_rels/chart685.xml.rels><?xml version="1.0" encoding="UTF-8" standalone="yes"?>
<Relationships xmlns="http://schemas.openxmlformats.org/package/2006/relationships"><Relationship Id="rId2" Type="http://schemas.microsoft.com/office/2011/relationships/chartColorStyle" Target="colors685.xml"/><Relationship Id="rId1" Type="http://schemas.microsoft.com/office/2011/relationships/chartStyle" Target="style685.xml"/></Relationships>
</file>

<file path=xl/charts/_rels/chart686.xml.rels><?xml version="1.0" encoding="UTF-8" standalone="yes"?>
<Relationships xmlns="http://schemas.openxmlformats.org/package/2006/relationships"><Relationship Id="rId2" Type="http://schemas.microsoft.com/office/2011/relationships/chartColorStyle" Target="colors686.xml"/><Relationship Id="rId1" Type="http://schemas.microsoft.com/office/2011/relationships/chartStyle" Target="style686.xml"/></Relationships>
</file>

<file path=xl/charts/_rels/chart687.xml.rels><?xml version="1.0" encoding="UTF-8" standalone="yes"?>
<Relationships xmlns="http://schemas.openxmlformats.org/package/2006/relationships"><Relationship Id="rId2" Type="http://schemas.microsoft.com/office/2011/relationships/chartColorStyle" Target="colors687.xml"/><Relationship Id="rId1" Type="http://schemas.microsoft.com/office/2011/relationships/chartStyle" Target="style687.xml"/></Relationships>
</file>

<file path=xl/charts/_rels/chart688.xml.rels><?xml version="1.0" encoding="UTF-8" standalone="yes"?>
<Relationships xmlns="http://schemas.openxmlformats.org/package/2006/relationships"><Relationship Id="rId2" Type="http://schemas.microsoft.com/office/2011/relationships/chartColorStyle" Target="colors688.xml"/><Relationship Id="rId1" Type="http://schemas.microsoft.com/office/2011/relationships/chartStyle" Target="style688.xml"/></Relationships>
</file>

<file path=xl/charts/_rels/chart689.xml.rels><?xml version="1.0" encoding="UTF-8" standalone="yes"?>
<Relationships xmlns="http://schemas.openxmlformats.org/package/2006/relationships"><Relationship Id="rId2" Type="http://schemas.microsoft.com/office/2011/relationships/chartColorStyle" Target="colors689.xml"/><Relationship Id="rId1" Type="http://schemas.microsoft.com/office/2011/relationships/chartStyle" Target="style689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690.xml.rels><?xml version="1.0" encoding="UTF-8" standalone="yes"?>
<Relationships xmlns="http://schemas.openxmlformats.org/package/2006/relationships"><Relationship Id="rId2" Type="http://schemas.microsoft.com/office/2011/relationships/chartColorStyle" Target="colors690.xml"/><Relationship Id="rId1" Type="http://schemas.microsoft.com/office/2011/relationships/chartStyle" Target="style690.xml"/></Relationships>
</file>

<file path=xl/charts/_rels/chart691.xml.rels><?xml version="1.0" encoding="UTF-8" standalone="yes"?>
<Relationships xmlns="http://schemas.openxmlformats.org/package/2006/relationships"><Relationship Id="rId2" Type="http://schemas.microsoft.com/office/2011/relationships/chartColorStyle" Target="colors691.xml"/><Relationship Id="rId1" Type="http://schemas.microsoft.com/office/2011/relationships/chartStyle" Target="style691.xml"/></Relationships>
</file>

<file path=xl/charts/_rels/chart692.xml.rels><?xml version="1.0" encoding="UTF-8" standalone="yes"?>
<Relationships xmlns="http://schemas.openxmlformats.org/package/2006/relationships"><Relationship Id="rId2" Type="http://schemas.microsoft.com/office/2011/relationships/chartColorStyle" Target="colors692.xml"/><Relationship Id="rId1" Type="http://schemas.microsoft.com/office/2011/relationships/chartStyle" Target="style692.xml"/></Relationships>
</file>

<file path=xl/charts/_rels/chart693.xml.rels><?xml version="1.0" encoding="UTF-8" standalone="yes"?>
<Relationships xmlns="http://schemas.openxmlformats.org/package/2006/relationships"><Relationship Id="rId2" Type="http://schemas.microsoft.com/office/2011/relationships/chartColorStyle" Target="colors693.xml"/><Relationship Id="rId1" Type="http://schemas.microsoft.com/office/2011/relationships/chartStyle" Target="style693.xml"/></Relationships>
</file>

<file path=xl/charts/_rels/chart694.xml.rels><?xml version="1.0" encoding="UTF-8" standalone="yes"?>
<Relationships xmlns="http://schemas.openxmlformats.org/package/2006/relationships"><Relationship Id="rId2" Type="http://schemas.microsoft.com/office/2011/relationships/chartColorStyle" Target="colors694.xml"/><Relationship Id="rId1" Type="http://schemas.microsoft.com/office/2011/relationships/chartStyle" Target="style694.xml"/></Relationships>
</file>

<file path=xl/charts/_rels/chart695.xml.rels><?xml version="1.0" encoding="UTF-8" standalone="yes"?>
<Relationships xmlns="http://schemas.openxmlformats.org/package/2006/relationships"><Relationship Id="rId2" Type="http://schemas.microsoft.com/office/2011/relationships/chartColorStyle" Target="colors695.xml"/><Relationship Id="rId1" Type="http://schemas.microsoft.com/office/2011/relationships/chartStyle" Target="style695.xml"/></Relationships>
</file>

<file path=xl/charts/_rels/chart696.xml.rels><?xml version="1.0" encoding="UTF-8" standalone="yes"?>
<Relationships xmlns="http://schemas.openxmlformats.org/package/2006/relationships"><Relationship Id="rId2" Type="http://schemas.microsoft.com/office/2011/relationships/chartColorStyle" Target="colors696.xml"/><Relationship Id="rId1" Type="http://schemas.microsoft.com/office/2011/relationships/chartStyle" Target="style696.xml"/></Relationships>
</file>

<file path=xl/charts/_rels/chart697.xml.rels><?xml version="1.0" encoding="UTF-8" standalone="yes"?>
<Relationships xmlns="http://schemas.openxmlformats.org/package/2006/relationships"><Relationship Id="rId2" Type="http://schemas.microsoft.com/office/2011/relationships/chartColorStyle" Target="colors697.xml"/><Relationship Id="rId1" Type="http://schemas.microsoft.com/office/2011/relationships/chartStyle" Target="style697.xml"/></Relationships>
</file>

<file path=xl/charts/_rels/chart698.xml.rels><?xml version="1.0" encoding="UTF-8" standalone="yes"?>
<Relationships xmlns="http://schemas.openxmlformats.org/package/2006/relationships"><Relationship Id="rId2" Type="http://schemas.microsoft.com/office/2011/relationships/chartColorStyle" Target="colors698.xml"/><Relationship Id="rId1" Type="http://schemas.microsoft.com/office/2011/relationships/chartStyle" Target="style698.xml"/></Relationships>
</file>

<file path=xl/charts/_rels/chart699.xml.rels><?xml version="1.0" encoding="UTF-8" standalone="yes"?>
<Relationships xmlns="http://schemas.openxmlformats.org/package/2006/relationships"><Relationship Id="rId2" Type="http://schemas.microsoft.com/office/2011/relationships/chartColorStyle" Target="colors699.xml"/><Relationship Id="rId1" Type="http://schemas.microsoft.com/office/2011/relationships/chartStyle" Target="style69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00.xml.rels><?xml version="1.0" encoding="UTF-8" standalone="yes"?>
<Relationships xmlns="http://schemas.openxmlformats.org/package/2006/relationships"><Relationship Id="rId2" Type="http://schemas.microsoft.com/office/2011/relationships/chartColorStyle" Target="colors700.xml"/><Relationship Id="rId1" Type="http://schemas.microsoft.com/office/2011/relationships/chartStyle" Target="style700.xml"/></Relationships>
</file>

<file path=xl/charts/_rels/chart701.xml.rels><?xml version="1.0" encoding="UTF-8" standalone="yes"?>
<Relationships xmlns="http://schemas.openxmlformats.org/package/2006/relationships"><Relationship Id="rId2" Type="http://schemas.microsoft.com/office/2011/relationships/chartColorStyle" Target="colors701.xml"/><Relationship Id="rId1" Type="http://schemas.microsoft.com/office/2011/relationships/chartStyle" Target="style701.xml"/></Relationships>
</file>

<file path=xl/charts/_rels/chart702.xml.rels><?xml version="1.0" encoding="UTF-8" standalone="yes"?>
<Relationships xmlns="http://schemas.openxmlformats.org/package/2006/relationships"><Relationship Id="rId2" Type="http://schemas.microsoft.com/office/2011/relationships/chartColorStyle" Target="colors702.xml"/><Relationship Id="rId1" Type="http://schemas.microsoft.com/office/2011/relationships/chartStyle" Target="style702.xml"/></Relationships>
</file>

<file path=xl/charts/_rels/chart703.xml.rels><?xml version="1.0" encoding="UTF-8" standalone="yes"?>
<Relationships xmlns="http://schemas.openxmlformats.org/package/2006/relationships"><Relationship Id="rId2" Type="http://schemas.microsoft.com/office/2011/relationships/chartColorStyle" Target="colors703.xml"/><Relationship Id="rId1" Type="http://schemas.microsoft.com/office/2011/relationships/chartStyle" Target="style703.xml"/></Relationships>
</file>

<file path=xl/charts/_rels/chart704.xml.rels><?xml version="1.0" encoding="UTF-8" standalone="yes"?>
<Relationships xmlns="http://schemas.openxmlformats.org/package/2006/relationships"><Relationship Id="rId2" Type="http://schemas.microsoft.com/office/2011/relationships/chartColorStyle" Target="colors704.xml"/><Relationship Id="rId1" Type="http://schemas.microsoft.com/office/2011/relationships/chartStyle" Target="style704.xml"/></Relationships>
</file>

<file path=xl/charts/_rels/chart705.xml.rels><?xml version="1.0" encoding="UTF-8" standalone="yes"?>
<Relationships xmlns="http://schemas.openxmlformats.org/package/2006/relationships"><Relationship Id="rId2" Type="http://schemas.microsoft.com/office/2011/relationships/chartColorStyle" Target="colors705.xml"/><Relationship Id="rId1" Type="http://schemas.microsoft.com/office/2011/relationships/chartStyle" Target="style705.xml"/></Relationships>
</file>

<file path=xl/charts/_rels/chart706.xml.rels><?xml version="1.0" encoding="UTF-8" standalone="yes"?>
<Relationships xmlns="http://schemas.openxmlformats.org/package/2006/relationships"><Relationship Id="rId2" Type="http://schemas.microsoft.com/office/2011/relationships/chartColorStyle" Target="colors706.xml"/><Relationship Id="rId1" Type="http://schemas.microsoft.com/office/2011/relationships/chartStyle" Target="style706.xml"/></Relationships>
</file>

<file path=xl/charts/_rels/chart707.xml.rels><?xml version="1.0" encoding="UTF-8" standalone="yes"?>
<Relationships xmlns="http://schemas.openxmlformats.org/package/2006/relationships"><Relationship Id="rId2" Type="http://schemas.microsoft.com/office/2011/relationships/chartColorStyle" Target="colors707.xml"/><Relationship Id="rId1" Type="http://schemas.microsoft.com/office/2011/relationships/chartStyle" Target="style707.xml"/></Relationships>
</file>

<file path=xl/charts/_rels/chart708.xml.rels><?xml version="1.0" encoding="UTF-8" standalone="yes"?>
<Relationships xmlns="http://schemas.openxmlformats.org/package/2006/relationships"><Relationship Id="rId2" Type="http://schemas.microsoft.com/office/2011/relationships/chartColorStyle" Target="colors708.xml"/><Relationship Id="rId1" Type="http://schemas.microsoft.com/office/2011/relationships/chartStyle" Target="style708.xml"/></Relationships>
</file>

<file path=xl/charts/_rels/chart709.xml.rels><?xml version="1.0" encoding="UTF-8" standalone="yes"?>
<Relationships xmlns="http://schemas.openxmlformats.org/package/2006/relationships"><Relationship Id="rId2" Type="http://schemas.microsoft.com/office/2011/relationships/chartColorStyle" Target="colors709.xml"/><Relationship Id="rId1" Type="http://schemas.microsoft.com/office/2011/relationships/chartStyle" Target="style709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10.xml.rels><?xml version="1.0" encoding="UTF-8" standalone="yes"?>
<Relationships xmlns="http://schemas.openxmlformats.org/package/2006/relationships"><Relationship Id="rId2" Type="http://schemas.microsoft.com/office/2011/relationships/chartColorStyle" Target="colors710.xml"/><Relationship Id="rId1" Type="http://schemas.microsoft.com/office/2011/relationships/chartStyle" Target="style710.xml"/></Relationships>
</file>

<file path=xl/charts/_rels/chart711.xml.rels><?xml version="1.0" encoding="UTF-8" standalone="yes"?>
<Relationships xmlns="http://schemas.openxmlformats.org/package/2006/relationships"><Relationship Id="rId2" Type="http://schemas.microsoft.com/office/2011/relationships/chartColorStyle" Target="colors711.xml"/><Relationship Id="rId1" Type="http://schemas.microsoft.com/office/2011/relationships/chartStyle" Target="style711.xml"/></Relationships>
</file>

<file path=xl/charts/_rels/chart712.xml.rels><?xml version="1.0" encoding="UTF-8" standalone="yes"?>
<Relationships xmlns="http://schemas.openxmlformats.org/package/2006/relationships"><Relationship Id="rId2" Type="http://schemas.microsoft.com/office/2011/relationships/chartColorStyle" Target="colors712.xml"/><Relationship Id="rId1" Type="http://schemas.microsoft.com/office/2011/relationships/chartStyle" Target="style712.xml"/></Relationships>
</file>

<file path=xl/charts/_rels/chart713.xml.rels><?xml version="1.0" encoding="UTF-8" standalone="yes"?>
<Relationships xmlns="http://schemas.openxmlformats.org/package/2006/relationships"><Relationship Id="rId2" Type="http://schemas.microsoft.com/office/2011/relationships/chartColorStyle" Target="colors713.xml"/><Relationship Id="rId1" Type="http://schemas.microsoft.com/office/2011/relationships/chartStyle" Target="style713.xml"/></Relationships>
</file>

<file path=xl/charts/_rels/chart714.xml.rels><?xml version="1.0" encoding="UTF-8" standalone="yes"?>
<Relationships xmlns="http://schemas.openxmlformats.org/package/2006/relationships"><Relationship Id="rId2" Type="http://schemas.microsoft.com/office/2011/relationships/chartColorStyle" Target="colors714.xml"/><Relationship Id="rId1" Type="http://schemas.microsoft.com/office/2011/relationships/chartStyle" Target="style714.xml"/></Relationships>
</file>

<file path=xl/charts/_rels/chart715.xml.rels><?xml version="1.0" encoding="UTF-8" standalone="yes"?>
<Relationships xmlns="http://schemas.openxmlformats.org/package/2006/relationships"><Relationship Id="rId2" Type="http://schemas.microsoft.com/office/2011/relationships/chartColorStyle" Target="colors715.xml"/><Relationship Id="rId1" Type="http://schemas.microsoft.com/office/2011/relationships/chartStyle" Target="style715.xml"/></Relationships>
</file>

<file path=xl/charts/_rels/chart716.xml.rels><?xml version="1.0" encoding="UTF-8" standalone="yes"?>
<Relationships xmlns="http://schemas.openxmlformats.org/package/2006/relationships"><Relationship Id="rId2" Type="http://schemas.microsoft.com/office/2011/relationships/chartColorStyle" Target="colors716.xml"/><Relationship Id="rId1" Type="http://schemas.microsoft.com/office/2011/relationships/chartStyle" Target="style716.xml"/></Relationships>
</file>

<file path=xl/charts/_rels/chart717.xml.rels><?xml version="1.0" encoding="UTF-8" standalone="yes"?>
<Relationships xmlns="http://schemas.openxmlformats.org/package/2006/relationships"><Relationship Id="rId2" Type="http://schemas.microsoft.com/office/2011/relationships/chartColorStyle" Target="colors717.xml"/><Relationship Id="rId1" Type="http://schemas.microsoft.com/office/2011/relationships/chartStyle" Target="style717.xml"/></Relationships>
</file>

<file path=xl/charts/_rels/chart718.xml.rels><?xml version="1.0" encoding="UTF-8" standalone="yes"?>
<Relationships xmlns="http://schemas.openxmlformats.org/package/2006/relationships"><Relationship Id="rId2" Type="http://schemas.microsoft.com/office/2011/relationships/chartColorStyle" Target="colors718.xml"/><Relationship Id="rId1" Type="http://schemas.microsoft.com/office/2011/relationships/chartStyle" Target="style718.xml"/></Relationships>
</file>

<file path=xl/charts/_rels/chart719.xml.rels><?xml version="1.0" encoding="UTF-8" standalone="yes"?>
<Relationships xmlns="http://schemas.openxmlformats.org/package/2006/relationships"><Relationship Id="rId2" Type="http://schemas.microsoft.com/office/2011/relationships/chartColorStyle" Target="colors719.xml"/><Relationship Id="rId1" Type="http://schemas.microsoft.com/office/2011/relationships/chartStyle" Target="style719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20.xml.rels><?xml version="1.0" encoding="UTF-8" standalone="yes"?>
<Relationships xmlns="http://schemas.openxmlformats.org/package/2006/relationships"><Relationship Id="rId2" Type="http://schemas.microsoft.com/office/2011/relationships/chartColorStyle" Target="colors720.xml"/><Relationship Id="rId1" Type="http://schemas.microsoft.com/office/2011/relationships/chartStyle" Target="style720.xml"/></Relationships>
</file>

<file path=xl/charts/_rels/chart721.xml.rels><?xml version="1.0" encoding="UTF-8" standalone="yes"?>
<Relationships xmlns="http://schemas.openxmlformats.org/package/2006/relationships"><Relationship Id="rId2" Type="http://schemas.microsoft.com/office/2011/relationships/chartColorStyle" Target="colors721.xml"/><Relationship Id="rId1" Type="http://schemas.microsoft.com/office/2011/relationships/chartStyle" Target="style721.xml"/></Relationships>
</file>

<file path=xl/charts/_rels/chart722.xml.rels><?xml version="1.0" encoding="UTF-8" standalone="yes"?>
<Relationships xmlns="http://schemas.openxmlformats.org/package/2006/relationships"><Relationship Id="rId2" Type="http://schemas.microsoft.com/office/2011/relationships/chartColorStyle" Target="colors722.xml"/><Relationship Id="rId1" Type="http://schemas.microsoft.com/office/2011/relationships/chartStyle" Target="style722.xml"/></Relationships>
</file>

<file path=xl/charts/_rels/chart723.xml.rels><?xml version="1.0" encoding="UTF-8" standalone="yes"?>
<Relationships xmlns="http://schemas.openxmlformats.org/package/2006/relationships"><Relationship Id="rId2" Type="http://schemas.microsoft.com/office/2011/relationships/chartColorStyle" Target="colors723.xml"/><Relationship Id="rId1" Type="http://schemas.microsoft.com/office/2011/relationships/chartStyle" Target="style723.xml"/></Relationships>
</file>

<file path=xl/charts/_rels/chart724.xml.rels><?xml version="1.0" encoding="UTF-8" standalone="yes"?>
<Relationships xmlns="http://schemas.openxmlformats.org/package/2006/relationships"><Relationship Id="rId2" Type="http://schemas.microsoft.com/office/2011/relationships/chartColorStyle" Target="colors724.xml"/><Relationship Id="rId1" Type="http://schemas.microsoft.com/office/2011/relationships/chartStyle" Target="style724.xml"/></Relationships>
</file>

<file path=xl/charts/_rels/chart725.xml.rels><?xml version="1.0" encoding="UTF-8" standalone="yes"?>
<Relationships xmlns="http://schemas.openxmlformats.org/package/2006/relationships"><Relationship Id="rId2" Type="http://schemas.microsoft.com/office/2011/relationships/chartColorStyle" Target="colors725.xml"/><Relationship Id="rId1" Type="http://schemas.microsoft.com/office/2011/relationships/chartStyle" Target="style725.xml"/></Relationships>
</file>

<file path=xl/charts/_rels/chart726.xml.rels><?xml version="1.0" encoding="UTF-8" standalone="yes"?>
<Relationships xmlns="http://schemas.openxmlformats.org/package/2006/relationships"><Relationship Id="rId2" Type="http://schemas.microsoft.com/office/2011/relationships/chartColorStyle" Target="colors726.xml"/><Relationship Id="rId1" Type="http://schemas.microsoft.com/office/2011/relationships/chartStyle" Target="style726.xml"/></Relationships>
</file>

<file path=xl/charts/_rels/chart727.xml.rels><?xml version="1.0" encoding="UTF-8" standalone="yes"?>
<Relationships xmlns="http://schemas.openxmlformats.org/package/2006/relationships"><Relationship Id="rId2" Type="http://schemas.microsoft.com/office/2011/relationships/chartColorStyle" Target="colors727.xml"/><Relationship Id="rId1" Type="http://schemas.microsoft.com/office/2011/relationships/chartStyle" Target="style727.xml"/></Relationships>
</file>

<file path=xl/charts/_rels/chart728.xml.rels><?xml version="1.0" encoding="UTF-8" standalone="yes"?>
<Relationships xmlns="http://schemas.openxmlformats.org/package/2006/relationships"><Relationship Id="rId2" Type="http://schemas.microsoft.com/office/2011/relationships/chartColorStyle" Target="colors728.xml"/><Relationship Id="rId1" Type="http://schemas.microsoft.com/office/2011/relationships/chartStyle" Target="style728.xml"/></Relationships>
</file>

<file path=xl/charts/_rels/chart729.xml.rels><?xml version="1.0" encoding="UTF-8" standalone="yes"?>
<Relationships xmlns="http://schemas.openxmlformats.org/package/2006/relationships"><Relationship Id="rId2" Type="http://schemas.microsoft.com/office/2011/relationships/chartColorStyle" Target="colors729.xml"/><Relationship Id="rId1" Type="http://schemas.microsoft.com/office/2011/relationships/chartStyle" Target="style72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30.xml.rels><?xml version="1.0" encoding="UTF-8" standalone="yes"?>
<Relationships xmlns="http://schemas.openxmlformats.org/package/2006/relationships"><Relationship Id="rId2" Type="http://schemas.microsoft.com/office/2011/relationships/chartColorStyle" Target="colors730.xml"/><Relationship Id="rId1" Type="http://schemas.microsoft.com/office/2011/relationships/chartStyle" Target="style730.xml"/></Relationships>
</file>

<file path=xl/charts/_rels/chart731.xml.rels><?xml version="1.0" encoding="UTF-8" standalone="yes"?>
<Relationships xmlns="http://schemas.openxmlformats.org/package/2006/relationships"><Relationship Id="rId2" Type="http://schemas.microsoft.com/office/2011/relationships/chartColorStyle" Target="colors731.xml"/><Relationship Id="rId1" Type="http://schemas.microsoft.com/office/2011/relationships/chartStyle" Target="style731.xml"/></Relationships>
</file>

<file path=xl/charts/_rels/chart732.xml.rels><?xml version="1.0" encoding="UTF-8" standalone="yes"?>
<Relationships xmlns="http://schemas.openxmlformats.org/package/2006/relationships"><Relationship Id="rId2" Type="http://schemas.microsoft.com/office/2011/relationships/chartColorStyle" Target="colors732.xml"/><Relationship Id="rId1" Type="http://schemas.microsoft.com/office/2011/relationships/chartStyle" Target="style732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設計學院!$C$5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設計學院!$C$6:$C$10</c:f>
              <c:numCache>
                <c:formatCode>0.00%</c:formatCode>
                <c:ptCount val="5"/>
                <c:pt idx="0">
                  <c:v>0.36363636363636365</c:v>
                </c:pt>
                <c:pt idx="1">
                  <c:v>0.45454545454545453</c:v>
                </c:pt>
                <c:pt idx="2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6A-4228-94AC-4D45ED773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6160"/>
        <c:axId val="224546944"/>
      </c:barChart>
      <c:catAx>
        <c:axId val="22454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6944"/>
        <c:crosses val="autoZero"/>
        <c:auto val="1"/>
        <c:lblAlgn val="ctr"/>
        <c:lblOffset val="100"/>
        <c:noMultiLvlLbl val="0"/>
      </c:catAx>
      <c:valAx>
        <c:axId val="224546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6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設計學院!$C$72:$C$76</c:f>
              <c:numCache>
                <c:formatCode>0.00%</c:formatCode>
                <c:ptCount val="5"/>
                <c:pt idx="0">
                  <c:v>0.45454545454545453</c:v>
                </c:pt>
                <c:pt idx="1">
                  <c:v>0.54545454545454541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419-8B3E-4BA0FC579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2704"/>
        <c:axId val="226215312"/>
      </c:barChart>
      <c:catAx>
        <c:axId val="22538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5312"/>
        <c:crosses val="autoZero"/>
        <c:auto val="1"/>
        <c:lblAlgn val="ctr"/>
        <c:lblOffset val="100"/>
        <c:noMultiLvlLbl val="0"/>
      </c:catAx>
      <c:valAx>
        <c:axId val="226215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0.6</c:v>
              </c:pt>
              <c:pt idx="1">
                <c:v>0.4</c:v>
              </c:pt>
            </c:numLit>
          </c:val>
          <c:extLst>
            <c:ext xmlns:c16="http://schemas.microsoft.com/office/drawing/2014/chart" uri="{C3380CC4-5D6E-409C-BE32-E72D297353CC}">
              <c16:uniqueId val="{00000000-1990-45F7-9B73-46F13C03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18-49AF-A157-B15176616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62-4DE8-9BA7-87A0D3A6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901D-4011-967F-BE764E52D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45-4205-B32A-C813813AC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1A-42DA-A96A-724947B99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E3-41A6-B8CC-03311DBD0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895E-4F95-984F-386D8A7E9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A65-4995-AD5A-45BB945D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63-4AA2-8A27-7A69926F90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設計學院!$C$80:$C$84</c:f>
              <c:numCache>
                <c:formatCode>0.00%</c:formatCode>
                <c:ptCount val="5"/>
                <c:pt idx="0">
                  <c:v>0.18181818181818182</c:v>
                </c:pt>
                <c:pt idx="1">
                  <c:v>0.36363636363636365</c:v>
                </c:pt>
                <c:pt idx="2">
                  <c:v>0.45454545454545453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F-4941-A874-1B93BE3CD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8056"/>
        <c:axId val="226219624"/>
      </c:barChart>
      <c:catAx>
        <c:axId val="226218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9624"/>
        <c:crosses val="autoZero"/>
        <c:auto val="1"/>
        <c:lblAlgn val="ctr"/>
        <c:lblOffset val="100"/>
        <c:noMultiLvlLbl val="0"/>
      </c:catAx>
      <c:valAx>
        <c:axId val="22621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8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34-4D52-9949-6B3F3404F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C2-4634-B730-0B8D84093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89B3-4F31-B287-A5B9196E0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97-465F-B9BE-25DEFF306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E0-45FF-AC26-087382AE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5B-4BD8-8653-80EA1620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B7-401C-88D8-20F44F655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1642-408F-90DB-733FCE626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F9-4B04-A16D-DAAA6DBF9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F35E-4049-82EE-9A0E3EC9B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設計學院!$C$88:$C$92</c:f>
              <c:numCache>
                <c:formatCode>0.00%</c:formatCode>
                <c:ptCount val="5"/>
                <c:pt idx="0">
                  <c:v>0.27272727272727271</c:v>
                </c:pt>
                <c:pt idx="1">
                  <c:v>0.54545454545454541</c:v>
                </c:pt>
                <c:pt idx="2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7E-42BF-9C78-D477A2B86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4528"/>
        <c:axId val="226218840"/>
      </c:barChart>
      <c:catAx>
        <c:axId val="2262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8840"/>
        <c:crosses val="autoZero"/>
        <c:auto val="1"/>
        <c:lblAlgn val="ctr"/>
        <c:lblOffset val="100"/>
        <c:noMultiLvlLbl val="0"/>
      </c:catAx>
      <c:valAx>
        <c:axId val="226218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4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C41A-4EB9-A63F-9917C214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CD-4387-85C1-A9414004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B5-48B3-96A0-947446F01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AD-4E08-A8F5-582BA5BCB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2E-4B67-A0CD-E71B37C0E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13-4CA3-A071-26DC1D8FE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7F-48F4-A0E5-6D4DCBE9B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2CC7-452A-9E2B-660AF1EBF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61-4CEC-9B74-2C815F2C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77F-4F8D-8BFE-3AEBBB41A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設計學院!$C$96:$C$100</c:f>
              <c:numCache>
                <c:formatCode>0.00%</c:formatCode>
                <c:ptCount val="5"/>
                <c:pt idx="0">
                  <c:v>0.36363636363636365</c:v>
                </c:pt>
                <c:pt idx="1">
                  <c:v>0.54545454545454541</c:v>
                </c:pt>
                <c:pt idx="2">
                  <c:v>9.0909090909090912E-2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9A-4EE1-8EEA-689DC4E7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5704"/>
        <c:axId val="226216880"/>
      </c:barChart>
      <c:catAx>
        <c:axId val="226215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6880"/>
        <c:crosses val="autoZero"/>
        <c:auto val="1"/>
        <c:lblAlgn val="ctr"/>
        <c:lblOffset val="100"/>
        <c:noMultiLvlLbl val="0"/>
      </c:catAx>
      <c:valAx>
        <c:axId val="226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5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B8-45E2-8F15-30D1FB836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4D-4826-A6B5-3AF5C3E4B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FC9C-4952-9FD9-A8A6E814C7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E26-43D2-A1C0-E7BB8534D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F8-4EB2-96E1-6E7EB33D2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2C-4E5E-AE89-0C00F072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17-43E0-B9C4-B0092E89C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F3F3-494E-A474-4D49379D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70D-4404-961A-4EB2C3548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C95-40A8-8FB9-CBA26DC22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設計學院!$C$104:$C$108</c:f>
              <c:numCache>
                <c:formatCode>0.00%</c:formatCode>
                <c:ptCount val="5"/>
                <c:pt idx="0">
                  <c:v>0.27272727272727271</c:v>
                </c:pt>
                <c:pt idx="1">
                  <c:v>0.63636363636363635</c:v>
                </c:pt>
                <c:pt idx="2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0-471D-BB5B-8752E6A6A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3352"/>
        <c:axId val="226213744"/>
      </c:barChart>
      <c:catAx>
        <c:axId val="226213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3744"/>
        <c:crosses val="autoZero"/>
        <c:auto val="1"/>
        <c:lblAlgn val="ctr"/>
        <c:lblOffset val="100"/>
        <c:noMultiLvlLbl val="0"/>
      </c:catAx>
      <c:valAx>
        <c:axId val="22621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3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36AE-48E0-B573-2F5BC0B4B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E2-4CEE-B9F1-F2D2E5284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AF1-4F56-BB12-5595CAFC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</c:v>
              </c:pt>
              <c:pt idx="1">
                <c:v>0.28000000000000003</c:v>
              </c:pt>
              <c:pt idx="2">
                <c:v>0.36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50-43DE-AC14-3FD1E40B6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0.36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C7-44AD-A6AB-D99942907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E1-4B37-A370-F820AF549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2E8-4BAC-9899-89A536391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6F-4E13-BC15-7DFA68BC9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F2-4D8E-8FEB-AFA6491A5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FC-41A9-8DAF-2C291266E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設計學院!$C$112:$C$116</c:f>
              <c:numCache>
                <c:formatCode>0.00%</c:formatCode>
                <c:ptCount val="5"/>
                <c:pt idx="0">
                  <c:v>0.54545454545454541</c:v>
                </c:pt>
                <c:pt idx="1">
                  <c:v>0.45454545454545453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9F-4B47-A41E-78B391D2D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7664"/>
        <c:axId val="226214920"/>
      </c:barChart>
      <c:catAx>
        <c:axId val="2262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4920"/>
        <c:crosses val="autoZero"/>
        <c:auto val="1"/>
        <c:lblAlgn val="ctr"/>
        <c:lblOffset val="100"/>
        <c:noMultiLvlLbl val="0"/>
      </c:catAx>
      <c:valAx>
        <c:axId val="22621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7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61-43A3-9289-61065550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0.48</c:v>
              </c:pt>
              <c:pt idx="1">
                <c:v>0.48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E30-4921-A050-32F86CC70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0.56000000000000005</c:v>
              </c:pt>
              <c:pt idx="1">
                <c:v>0.4</c:v>
              </c:pt>
              <c:pt idx="2">
                <c:v>0.04</c:v>
              </c:pt>
            </c:numLit>
          </c:val>
          <c:extLst>
            <c:ext xmlns:c16="http://schemas.microsoft.com/office/drawing/2014/chart" uri="{C3380CC4-5D6E-409C-BE32-E72D297353CC}">
              <c16:uniqueId val="{00000000-B895-4CDD-A202-5E4BF7855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BD-4397-B8ED-F08D0E8A2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4FC-48F8-AB35-D4313F3FC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C2-4742-AE61-843C242D5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2B-4949-A0E7-B7297B8DB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F4F3-46A5-A17E-4C38EEF25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278B-4867-B169-C95D11BDD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D1A-4A40-8350-40BB63E5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設計學院!$C$130:$C$134</c:f>
              <c:numCache>
                <c:formatCode>0.00%</c:formatCode>
                <c:ptCount val="5"/>
                <c:pt idx="0">
                  <c:v>0.72727272727272729</c:v>
                </c:pt>
                <c:pt idx="1">
                  <c:v>0.18181818181818182</c:v>
                </c:pt>
                <c:pt idx="2">
                  <c:v>9.0909090909090912E-2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A-43CE-A233-ECD6BA792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216096"/>
        <c:axId val="226216488"/>
      </c:barChart>
      <c:catAx>
        <c:axId val="22621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6488"/>
        <c:crosses val="autoZero"/>
        <c:auto val="1"/>
        <c:lblAlgn val="ctr"/>
        <c:lblOffset val="100"/>
        <c:noMultiLvlLbl val="0"/>
      </c:catAx>
      <c:valAx>
        <c:axId val="22621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216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A2-4D75-BBD6-F4D9BC9F4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00-403E-A934-C520CEBDF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C4-46FD-AED5-B5ED17F10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77-40AF-8049-CC6A7E0B3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01-4D8C-9518-38F6D9E9B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8443-4A31-A275-9B052F2D9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F6-4F2F-A8F6-D877E153C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71-4075-AC05-6C20872FB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24-4B25-83EB-8277E549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9C-44DB-AAC2-AA0B6116A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設計學院!$C$138:$C$144</c:f>
              <c:numCache>
                <c:formatCode>0.00%</c:formatCode>
                <c:ptCount val="7"/>
                <c:pt idx="0">
                  <c:v>0.16129032258064516</c:v>
                </c:pt>
                <c:pt idx="1">
                  <c:v>0.25806451612903225</c:v>
                </c:pt>
                <c:pt idx="2">
                  <c:v>0.32258064516129031</c:v>
                </c:pt>
                <c:pt idx="3">
                  <c:v>9.6774193548387094E-2</c:v>
                </c:pt>
                <c:pt idx="4">
                  <c:v>6.4516129032258063E-2</c:v>
                </c:pt>
                <c:pt idx="5">
                  <c:v>6.4516129032258063E-2</c:v>
                </c:pt>
                <c:pt idx="6">
                  <c:v>3.2258064516129031E-2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CD-4FD9-99EA-08709DC2F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6240"/>
        <c:axId val="225994280"/>
      </c:barChart>
      <c:catAx>
        <c:axId val="22599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4280"/>
        <c:crosses val="autoZero"/>
        <c:auto val="1"/>
        <c:lblAlgn val="ctr"/>
        <c:lblOffset val="100"/>
        <c:noMultiLvlLbl val="0"/>
      </c:catAx>
      <c:valAx>
        <c:axId val="225994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2299-43C4-BA31-234315C7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33-46DA-B68C-093A2DC57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DB-4AA7-92B6-A0806A1B8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6D-4786-A997-C49A9F8CE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207-42AE-BFF3-8B008E00D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772-4C82-9A0D-4B855408B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07-42F6-99C5-843398CAB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0DC1-4E7B-9B75-FA7F61E5A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8303-43B4-8642-1D8C9D14E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室設系!$C$6:$C$10</c:f>
              <c:numCache>
                <c:formatCode>0.00%</c:formatCode>
                <c:ptCount val="5"/>
                <c:pt idx="0">
                  <c:v>0.5</c:v>
                </c:pt>
                <c:pt idx="1">
                  <c:v>0.375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2-48CC-9591-EB322E886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設計學院!$C$148:$C$161</c:f>
              <c:numCache>
                <c:formatCode>0.00%</c:formatCode>
                <c:ptCount val="14"/>
                <c:pt idx="0">
                  <c:v>1.9230769230769232E-2</c:v>
                </c:pt>
                <c:pt idx="1">
                  <c:v>0.15384615384615385</c:v>
                </c:pt>
                <c:pt idx="2">
                  <c:v>0</c:v>
                </c:pt>
                <c:pt idx="3">
                  <c:v>3.8461538461538464E-2</c:v>
                </c:pt>
                <c:pt idx="4">
                  <c:v>0</c:v>
                </c:pt>
                <c:pt idx="5">
                  <c:v>3.8461538461538464E-2</c:v>
                </c:pt>
                <c:pt idx="6">
                  <c:v>0.17307692307692307</c:v>
                </c:pt>
                <c:pt idx="7">
                  <c:v>0.15384615384615385</c:v>
                </c:pt>
                <c:pt idx="8">
                  <c:v>9.6153846153846159E-2</c:v>
                </c:pt>
                <c:pt idx="9">
                  <c:v>0</c:v>
                </c:pt>
                <c:pt idx="10">
                  <c:v>0.21153846153846154</c:v>
                </c:pt>
                <c:pt idx="11">
                  <c:v>1.9230769230769232E-2</c:v>
                </c:pt>
                <c:pt idx="12">
                  <c:v>9.6153846153846159E-2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5-447E-9B8C-2241C7AFC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8592"/>
        <c:axId val="226001336"/>
      </c:barChart>
      <c:catAx>
        <c:axId val="22599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001336"/>
        <c:crosses val="autoZero"/>
        <c:auto val="1"/>
        <c:lblAlgn val="ctr"/>
        <c:lblOffset val="100"/>
        <c:noMultiLvlLbl val="0"/>
      </c:catAx>
      <c:valAx>
        <c:axId val="22600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室設系!$C$14:$C$18</c:f>
              <c:numCache>
                <c:formatCode>0.00%</c:formatCode>
                <c:ptCount val="5"/>
                <c:pt idx="0">
                  <c:v>0.375</c:v>
                </c:pt>
                <c:pt idx="1">
                  <c:v>0.5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6-452A-B68B-AFF10DE6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室設系!$C$120:$C$124</c:f>
              <c:numCache>
                <c:formatCode>0.00%</c:formatCode>
                <c:ptCount val="5"/>
                <c:pt idx="0">
                  <c:v>0.125</c:v>
                </c:pt>
                <c:pt idx="1">
                  <c:v>0.25</c:v>
                </c:pt>
                <c:pt idx="2">
                  <c:v>0.625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E-4B2E-9D8C-4EEA520CB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室設系!$C$24:$C$28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44-4691-B628-29476458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室設系!$C$32:$C$36</c:f>
              <c:numCache>
                <c:formatCode>0.00%</c:formatCode>
                <c:ptCount val="5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12-47DC-81A1-A50CA6ED7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室設系!$C$40:$C$44</c:f>
              <c:numCache>
                <c:formatCode>0.00%</c:formatCode>
                <c:ptCount val="5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0-4CD4-9E5D-77A419602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室設系!$C$48:$C$52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DC-4871-B784-713C268B4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室設系!$C$56:$C$60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2-4DC3-B7D6-8CE0DD6B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室設系!$C$64:$C$68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6-4461-941D-F40F41D10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室設系!$C$72:$C$76</c:f>
              <c:strCache>
                <c:ptCount val="5"/>
                <c:pt idx="0">
                  <c:v>50.00%</c:v>
                </c:pt>
                <c:pt idx="1">
                  <c:v>50.00%</c:v>
                </c:pt>
                <c:pt idx="2">
                  <c:v>0.00%</c:v>
                </c:pt>
                <c:pt idx="3">
                  <c:v>0.00%</c:v>
                </c:pt>
                <c:pt idx="4">
                  <c:v>0.00%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室設系!$C$72:$C$76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2-4F0B-B37C-7F1F2B4BE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室設系!$C$80:$C$84</c:f>
              <c:numCache>
                <c:formatCode>0.00%</c:formatCode>
                <c:ptCount val="5"/>
                <c:pt idx="0">
                  <c:v>0.125</c:v>
                </c:pt>
                <c:pt idx="1">
                  <c:v>0.375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ED-44EC-9625-6D09F787D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設計學院!$C$165:$C$166</c:f>
              <c:numCache>
                <c:formatCode>0.00%</c:formatCode>
                <c:ptCount val="2"/>
                <c:pt idx="0">
                  <c:v>0.81818181818181823</c:v>
                </c:pt>
                <c:pt idx="1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9-42E8-91F0-1E4939809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7808"/>
        <c:axId val="225997416"/>
      </c:barChart>
      <c:catAx>
        <c:axId val="22599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7416"/>
        <c:crosses val="autoZero"/>
        <c:auto val="1"/>
        <c:lblAlgn val="ctr"/>
        <c:lblOffset val="100"/>
        <c:noMultiLvlLbl val="0"/>
      </c:catAx>
      <c:valAx>
        <c:axId val="22599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7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室設系!$C$88:$C$92</c:f>
              <c:numCache>
                <c:formatCode>0.00%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1-4EE5-846A-03C678E6E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EA-4482-A4AC-876BFEC2E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室設系!$C$104:$C$108</c:f>
              <c:numCache>
                <c:formatCode>0.00%</c:formatCode>
                <c:ptCount val="5"/>
                <c:pt idx="0">
                  <c:v>0.375</c:v>
                </c:pt>
                <c:pt idx="1">
                  <c:v>0.5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7-49BB-8142-5EA6F2139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室設系!$C$112:$C$116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4-42A5-9D8B-B954D4A20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室設系!$C$130:$C$134</c:f>
              <c:numCache>
                <c:formatCode>0.00%</c:formatCode>
                <c:ptCount val="5"/>
                <c:pt idx="0">
                  <c:v>0.875</c:v>
                </c:pt>
                <c:pt idx="1">
                  <c:v>0.125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BF-46BD-A602-8F91839F7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室設系!$C$138:$C$144</c:f>
              <c:numCache>
                <c:formatCode>0.00%</c:formatCode>
                <c:ptCount val="7"/>
                <c:pt idx="0">
                  <c:v>0.17391304347826086</c:v>
                </c:pt>
                <c:pt idx="1">
                  <c:v>0.21739130434782608</c:v>
                </c:pt>
                <c:pt idx="2">
                  <c:v>0.30434782608695654</c:v>
                </c:pt>
                <c:pt idx="3">
                  <c:v>0.13043478260869565</c:v>
                </c:pt>
                <c:pt idx="4">
                  <c:v>8.6956521739130432E-2</c:v>
                </c:pt>
                <c:pt idx="5">
                  <c:v>4.3478260869565216E-2</c:v>
                </c:pt>
                <c:pt idx="6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47-4AE2-A760-831656608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室設系!$C$148:$C$161</c:f>
              <c:numCache>
                <c:formatCode>0.00%</c:formatCode>
                <c:ptCount val="14"/>
                <c:pt idx="0">
                  <c:v>2.564102564102564E-2</c:v>
                </c:pt>
                <c:pt idx="1">
                  <c:v>0.12820512820512819</c:v>
                </c:pt>
                <c:pt idx="2">
                  <c:v>0</c:v>
                </c:pt>
                <c:pt idx="3">
                  <c:v>2.564102564102564E-2</c:v>
                </c:pt>
                <c:pt idx="4">
                  <c:v>0</c:v>
                </c:pt>
                <c:pt idx="5">
                  <c:v>5.128205128205128E-2</c:v>
                </c:pt>
                <c:pt idx="6">
                  <c:v>0.15384615384615385</c:v>
                </c:pt>
                <c:pt idx="7">
                  <c:v>0.15384615384615385</c:v>
                </c:pt>
                <c:pt idx="8">
                  <c:v>0.12820512820512819</c:v>
                </c:pt>
                <c:pt idx="9">
                  <c:v>0</c:v>
                </c:pt>
                <c:pt idx="10">
                  <c:v>0.20512820512820512</c:v>
                </c:pt>
                <c:pt idx="11">
                  <c:v>2.564102564102564E-2</c:v>
                </c:pt>
                <c:pt idx="12">
                  <c:v>0.10256410256410256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4A-4AC7-82B8-C3C6450AD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室設系!$C$165:$C$166</c:f>
              <c:numCache>
                <c:formatCode>0.00%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CFD-BB69-FC65E58F0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室設系!$C$170:$C$171</c:f>
              <c:numCache>
                <c:formatCode>0.00%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70-4808-9D6B-20FE72B01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商設系!$C$5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商設系!$C$6:$C$10</c:f>
              <c:numCache>
                <c:formatCode>0.00%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3-4A95-89BA-27496350A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3192"/>
        <c:axId val="406990840"/>
      </c:barChart>
      <c:catAx>
        <c:axId val="406993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0840"/>
        <c:crosses val="autoZero"/>
        <c:auto val="1"/>
        <c:lblAlgn val="ctr"/>
        <c:lblOffset val="100"/>
        <c:noMultiLvlLbl val="0"/>
      </c:catAx>
      <c:valAx>
        <c:axId val="40699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3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設計學院!$C$14:$C$18</c:f>
              <c:numCache>
                <c:formatCode>0.00%</c:formatCode>
                <c:ptCount val="5"/>
                <c:pt idx="0">
                  <c:v>0.36363636363636365</c:v>
                </c:pt>
                <c:pt idx="1">
                  <c:v>0.45454545454545453</c:v>
                </c:pt>
                <c:pt idx="2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8-40C8-BC04-B9A339C1D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7728"/>
        <c:axId val="224547336"/>
      </c:barChart>
      <c:catAx>
        <c:axId val="224547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7336"/>
        <c:crosses val="autoZero"/>
        <c:auto val="1"/>
        <c:lblAlgn val="ctr"/>
        <c:lblOffset val="100"/>
        <c:noMultiLvlLbl val="0"/>
      </c:catAx>
      <c:valAx>
        <c:axId val="224547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7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設計學院!$C$170:$C$171</c:f>
              <c:numCache>
                <c:formatCode>0.00%</c:formatCode>
                <c:ptCount val="2"/>
                <c:pt idx="0">
                  <c:v>0.81818181818181823</c:v>
                </c:pt>
                <c:pt idx="1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F2-4FA5-A868-CAD73E1E2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000944"/>
        <c:axId val="225999376"/>
      </c:barChart>
      <c:catAx>
        <c:axId val="22600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9376"/>
        <c:crosses val="autoZero"/>
        <c:auto val="1"/>
        <c:lblAlgn val="ctr"/>
        <c:lblOffset val="100"/>
        <c:noMultiLvlLbl val="0"/>
      </c:catAx>
      <c:valAx>
        <c:axId val="22599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000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商設系!$C$14:$C$18</c:f>
              <c:numCache>
                <c:formatCode>0.00%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5E3-8C7E-7289C3683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4368"/>
        <c:axId val="406986920"/>
      </c:barChart>
      <c:catAx>
        <c:axId val="40699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6920"/>
        <c:crosses val="autoZero"/>
        <c:auto val="1"/>
        <c:lblAlgn val="ctr"/>
        <c:lblOffset val="100"/>
        <c:noMultiLvlLbl val="0"/>
      </c:catAx>
      <c:valAx>
        <c:axId val="40698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5-4FAC-8C4C-46FC06948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87704"/>
        <c:axId val="406988096"/>
      </c:barChart>
      <c:catAx>
        <c:axId val="406987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8096"/>
        <c:crosses val="autoZero"/>
        <c:auto val="1"/>
        <c:lblAlgn val="ctr"/>
        <c:lblOffset val="100"/>
        <c:noMultiLvlLbl val="0"/>
      </c:catAx>
      <c:valAx>
        <c:axId val="40698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7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40-4BDD-BA05-5884CB36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1304"/>
        <c:axId val="407914440"/>
      </c:barChart>
      <c:catAx>
        <c:axId val="407911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4440"/>
        <c:crosses val="autoZero"/>
        <c:auto val="1"/>
        <c:lblAlgn val="ctr"/>
        <c:lblOffset val="100"/>
        <c:noMultiLvlLbl val="0"/>
      </c:catAx>
      <c:valAx>
        <c:axId val="407914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1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F-4F12-906B-367E6E8D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1696"/>
        <c:axId val="407913656"/>
      </c:barChart>
      <c:catAx>
        <c:axId val="40791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3656"/>
        <c:crosses val="autoZero"/>
        <c:auto val="1"/>
        <c:lblAlgn val="ctr"/>
        <c:lblOffset val="100"/>
        <c:noMultiLvlLbl val="0"/>
      </c:catAx>
      <c:valAx>
        <c:axId val="407913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1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8B-459F-8B29-71608B726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0128"/>
        <c:axId val="407908952"/>
      </c:barChart>
      <c:catAx>
        <c:axId val="40791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08952"/>
        <c:crosses val="autoZero"/>
        <c:auto val="1"/>
        <c:lblAlgn val="ctr"/>
        <c:lblOffset val="100"/>
        <c:noMultiLvlLbl val="0"/>
      </c:catAx>
      <c:valAx>
        <c:axId val="407908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0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3-4B5B-BD52-8377966D5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2088"/>
        <c:axId val="407912480"/>
      </c:barChart>
      <c:catAx>
        <c:axId val="407912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2480"/>
        <c:crosses val="autoZero"/>
        <c:auto val="1"/>
        <c:lblAlgn val="ctr"/>
        <c:lblOffset val="100"/>
        <c:noMultiLvlLbl val="0"/>
      </c:catAx>
      <c:valAx>
        <c:axId val="407912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2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商設系!$C$56:$C$60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DC-42C7-8F1F-F21888BEA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13264"/>
        <c:axId val="407906992"/>
      </c:barChart>
      <c:catAx>
        <c:axId val="40791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06992"/>
        <c:crosses val="autoZero"/>
        <c:auto val="1"/>
        <c:lblAlgn val="ctr"/>
        <c:lblOffset val="100"/>
        <c:noMultiLvlLbl val="0"/>
      </c:catAx>
      <c:valAx>
        <c:axId val="40790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13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0-4FE2-A9DD-E9BCB94FD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07776"/>
        <c:axId val="407908168"/>
      </c:barChart>
      <c:catAx>
        <c:axId val="4079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08168"/>
        <c:crosses val="autoZero"/>
        <c:auto val="1"/>
        <c:lblAlgn val="ctr"/>
        <c:lblOffset val="100"/>
        <c:noMultiLvlLbl val="0"/>
      </c:catAx>
      <c:valAx>
        <c:axId val="40790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07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商設系!$C$72:$C$76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C8-4EB9-AA52-A13AC940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09344"/>
        <c:axId val="408004232"/>
      </c:barChart>
      <c:catAx>
        <c:axId val="40790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4232"/>
        <c:crosses val="autoZero"/>
        <c:auto val="1"/>
        <c:lblAlgn val="ctr"/>
        <c:lblOffset val="100"/>
        <c:noMultiLvlLbl val="0"/>
      </c:catAx>
      <c:valAx>
        <c:axId val="408004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09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商設系!$C$80:$C$84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B-4D2D-AC16-91135209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1880"/>
        <c:axId val="408001488"/>
      </c:barChart>
      <c:catAx>
        <c:axId val="408001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1488"/>
        <c:crosses val="autoZero"/>
        <c:auto val="1"/>
        <c:lblAlgn val="ctr"/>
        <c:lblOffset val="100"/>
        <c:noMultiLvlLbl val="0"/>
      </c:catAx>
      <c:valAx>
        <c:axId val="40800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1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室設系!$C$5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室設系!$C$6:$C$10</c:f>
              <c:numCache>
                <c:formatCode>0.00%</c:formatCode>
                <c:ptCount val="5"/>
                <c:pt idx="0">
                  <c:v>0.5</c:v>
                </c:pt>
                <c:pt idx="1">
                  <c:v>0.375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E-441F-BF52-704CDABC6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1920"/>
        <c:axId val="227275448"/>
      </c:barChart>
      <c:catAx>
        <c:axId val="22727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5448"/>
        <c:crosses val="autoZero"/>
        <c:auto val="1"/>
        <c:lblAlgn val="ctr"/>
        <c:lblOffset val="100"/>
        <c:noMultiLvlLbl val="0"/>
      </c:catAx>
      <c:valAx>
        <c:axId val="22727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商設系!$C$88:$C$92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53-4368-BCEB-7AB032774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2272"/>
        <c:axId val="408002664"/>
      </c:barChart>
      <c:catAx>
        <c:axId val="40800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2664"/>
        <c:crosses val="autoZero"/>
        <c:auto val="1"/>
        <c:lblAlgn val="ctr"/>
        <c:lblOffset val="100"/>
        <c:noMultiLvlLbl val="0"/>
      </c:catAx>
      <c:valAx>
        <c:axId val="408002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2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商設系!$C$96:$C$100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2-4702-A2D1-72437BDF3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3840"/>
        <c:axId val="407998744"/>
      </c:barChart>
      <c:catAx>
        <c:axId val="40800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8744"/>
        <c:crosses val="autoZero"/>
        <c:auto val="1"/>
        <c:lblAlgn val="ctr"/>
        <c:lblOffset val="100"/>
        <c:noMultiLvlLbl val="0"/>
      </c:catAx>
      <c:valAx>
        <c:axId val="407998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3E-4A66-A217-D66FD7AC8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7960"/>
        <c:axId val="407996000"/>
      </c:barChart>
      <c:catAx>
        <c:axId val="40799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6000"/>
        <c:crosses val="autoZero"/>
        <c:auto val="1"/>
        <c:lblAlgn val="ctr"/>
        <c:lblOffset val="100"/>
        <c:noMultiLvlLbl val="0"/>
      </c:catAx>
      <c:valAx>
        <c:axId val="40799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商設系!$C$112:$C$116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E-4045-B9A1-FF4059CA4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3648"/>
        <c:axId val="407990120"/>
      </c:barChart>
      <c:catAx>
        <c:axId val="40799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0120"/>
        <c:crosses val="autoZero"/>
        <c:auto val="1"/>
        <c:lblAlgn val="ctr"/>
        <c:lblOffset val="100"/>
        <c:noMultiLvlLbl val="0"/>
      </c:catAx>
      <c:valAx>
        <c:axId val="40799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商設系!$C$130:$C$134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F-46BC-9ED8-E7995027B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5216"/>
        <c:axId val="407991296"/>
      </c:barChart>
      <c:catAx>
        <c:axId val="407995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1296"/>
        <c:crosses val="autoZero"/>
        <c:auto val="1"/>
        <c:lblAlgn val="ctr"/>
        <c:lblOffset val="100"/>
        <c:noMultiLvlLbl val="0"/>
      </c:catAx>
      <c:valAx>
        <c:axId val="40799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5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商設系!$C$138:$C$144</c:f>
              <c:numCache>
                <c:formatCode>0.00%</c:formatCode>
                <c:ptCount val="7"/>
                <c:pt idx="0">
                  <c:v>0.2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26A-BB01-7A572E795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080"/>
        <c:axId val="407997568"/>
      </c:barChart>
      <c:catAx>
        <c:axId val="40799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7568"/>
        <c:crosses val="autoZero"/>
        <c:auto val="1"/>
        <c:lblAlgn val="ctr"/>
        <c:lblOffset val="100"/>
        <c:noMultiLvlLbl val="0"/>
      </c:catAx>
      <c:valAx>
        <c:axId val="40799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2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商設系!$C$148:$C$161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0.125</c:v>
                </c:pt>
                <c:pt idx="8">
                  <c:v>0</c:v>
                </c:pt>
                <c:pt idx="9">
                  <c:v>0</c:v>
                </c:pt>
                <c:pt idx="10">
                  <c:v>0.25</c:v>
                </c:pt>
                <c:pt idx="11">
                  <c:v>0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C4-46CD-BB80-E95430A41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864"/>
        <c:axId val="407996392"/>
      </c:barChart>
      <c:catAx>
        <c:axId val="40799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6392"/>
        <c:crosses val="autoZero"/>
        <c:auto val="1"/>
        <c:lblAlgn val="ctr"/>
        <c:lblOffset val="100"/>
        <c:noMultiLvlLbl val="0"/>
      </c:catAx>
      <c:valAx>
        <c:axId val="407996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2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商設系!$C$165:$C$166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CB-409A-8212-317B03B8E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4824"/>
        <c:axId val="407996784"/>
      </c:barChart>
      <c:catAx>
        <c:axId val="40799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6784"/>
        <c:crosses val="autoZero"/>
        <c:auto val="1"/>
        <c:lblAlgn val="ctr"/>
        <c:lblOffset val="100"/>
        <c:noMultiLvlLbl val="0"/>
      </c:catAx>
      <c:valAx>
        <c:axId val="407996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4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商設系!$A$170:$A$171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商設系!$C$170:$C$171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D-40F6-99D7-E0DAC7AC8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88944"/>
        <c:axId val="407998352"/>
      </c:barChart>
      <c:catAx>
        <c:axId val="40798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8352"/>
        <c:crosses val="autoZero"/>
        <c:auto val="1"/>
        <c:lblAlgn val="ctr"/>
        <c:lblOffset val="100"/>
        <c:noMultiLvlLbl val="0"/>
      </c:catAx>
      <c:valAx>
        <c:axId val="40799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8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14-4D01-AA48-608CB039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室設系!$C$14:$C$18</c:f>
              <c:numCache>
                <c:formatCode>0.00%</c:formatCode>
                <c:ptCount val="5"/>
                <c:pt idx="0">
                  <c:v>0.375</c:v>
                </c:pt>
                <c:pt idx="1">
                  <c:v>0.5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1-4983-82B8-8FC97CB7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3096"/>
        <c:axId val="227276232"/>
      </c:barChart>
      <c:catAx>
        <c:axId val="22727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6232"/>
        <c:crosses val="autoZero"/>
        <c:auto val="1"/>
        <c:lblAlgn val="ctr"/>
        <c:lblOffset val="100"/>
        <c:noMultiLvlLbl val="0"/>
      </c:catAx>
      <c:valAx>
        <c:axId val="227276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60B-4F58-8657-520DA41AF2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81-4C86-948A-D68851C24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E55-47F9-9C9F-D5FACA0B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02-4D32-8488-67D209DC28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559-426C-B549-7D8CCE568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22-4547-8FBF-D558A1EBD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A4-49A7-BDD2-DE5877D8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48D-4F65-BF99-D144E3C8A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79-4FF5-9A89-176599D53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D6-45F5-81ED-7EA6A1187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室設系!$C$120:$C$124</c:f>
              <c:numCache>
                <c:formatCode>0.00%</c:formatCode>
                <c:ptCount val="5"/>
                <c:pt idx="0">
                  <c:v>0.125</c:v>
                </c:pt>
                <c:pt idx="1">
                  <c:v>0.25</c:v>
                </c:pt>
                <c:pt idx="2">
                  <c:v>0.625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76-4FFC-9C58-4F04EDD1B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4664"/>
        <c:axId val="227276624"/>
      </c:barChart>
      <c:catAx>
        <c:axId val="227274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6624"/>
        <c:crosses val="autoZero"/>
        <c:auto val="1"/>
        <c:lblAlgn val="ctr"/>
        <c:lblOffset val="100"/>
        <c:noMultiLvlLbl val="0"/>
      </c:catAx>
      <c:valAx>
        <c:axId val="22727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4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75-47F6-9180-214B42692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65-4111-BA2B-888DE1762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20-446C-BFD2-FFB3B265F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D6D-42AB-A707-B37C95311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607-428D-8CE2-D568B1CA9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00-4034-801A-E6DE6DD3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00-4847-85FD-0DE17FBAE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776-4F67-AC13-5544C8110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6F-4D03-92EE-FED8C9AF0F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B4-4A2B-BB8B-F7656BB94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室設系!$C$24:$C$28</c:f>
              <c:numCache>
                <c:formatCode>0.00%</c:formatCode>
                <c:ptCount val="5"/>
                <c:pt idx="0">
                  <c:v>0.25</c:v>
                </c:pt>
                <c:pt idx="1">
                  <c:v>0.75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3-405F-B37B-8FEB2201B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6240"/>
        <c:axId val="226707808"/>
      </c:barChart>
      <c:catAx>
        <c:axId val="22670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7808"/>
        <c:crosses val="autoZero"/>
        <c:auto val="1"/>
        <c:lblAlgn val="ctr"/>
        <c:lblOffset val="100"/>
        <c:noMultiLvlLbl val="0"/>
      </c:catAx>
      <c:valAx>
        <c:axId val="226707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E9-4E59-9BEA-8137D178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D0-4D63-937A-E7269A9D5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54-422E-A1DE-53403CDF6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5E-41C1-9D2A-C3A9A9CDD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7D5-4A04-ADE3-339A349AB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0A-45FB-9F99-FEDCCF147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B2-482F-BB8C-32178CA8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2B-4243-83FE-8D76F722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5C-4B1E-8FBD-CC539FA05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198-4730-AF01-694901DF8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室設系!$C$32:$C$36</c:f>
              <c:numCache>
                <c:formatCode>0.00%</c:formatCode>
                <c:ptCount val="5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B0F-A2B7-363017B7C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8200"/>
        <c:axId val="226711336"/>
      </c:barChart>
      <c:catAx>
        <c:axId val="22670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11336"/>
        <c:crosses val="autoZero"/>
        <c:auto val="1"/>
        <c:lblAlgn val="ctr"/>
        <c:lblOffset val="100"/>
        <c:noMultiLvlLbl val="0"/>
      </c:catAx>
      <c:valAx>
        <c:axId val="226711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8E-4F27-8AF5-115B61FE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E0-4089-962E-323911AC7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32E-4C71-8E5A-1090E2110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29-4530-A830-89DD57F49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3E-4262-A45D-A931A57727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6A5-498F-AD58-52E0B7F7D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0.5</c:v>
              </c:pt>
              <c:pt idx="7">
                <c:v>0</c:v>
              </c:pt>
              <c:pt idx="8">
                <c:v>0</c:v>
              </c:pt>
              <c:pt idx="9">
                <c:v>0.5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C0-4264-A9CA-69371EB8B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0A5B-4EA4-86F6-3E7D518D7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935B-45DE-B68D-946988D1C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01-4B86-89EF-DFAA35F49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室設系!$C$40:$C$44</c:f>
              <c:numCache>
                <c:formatCode>0.00%</c:formatCode>
                <c:ptCount val="5"/>
                <c:pt idx="0">
                  <c:v>0.625</c:v>
                </c:pt>
                <c:pt idx="1">
                  <c:v>0.375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E-41E1-9CD6-AA943F3F1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7024"/>
        <c:axId val="226707416"/>
      </c:barChart>
      <c:catAx>
        <c:axId val="22670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7416"/>
        <c:crosses val="autoZero"/>
        <c:auto val="1"/>
        <c:lblAlgn val="ctr"/>
        <c:lblOffset val="100"/>
        <c:noMultiLvlLbl val="0"/>
      </c:catAx>
      <c:valAx>
        <c:axId val="226707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0.6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33B-4C42-BE81-E5E964019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</c:v>
              </c:pt>
              <c:pt idx="1">
                <c:v>0.5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73-4BDB-9CB9-C6DCEFFD7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71-4103-B022-7263AF90F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BC-41B9-BF3D-0F77AFBBD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0.1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68-4520-A341-37338CF4E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D92D-405E-8D3A-559016129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EF0-4628-8267-B15A195DB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DF1-4FEB-8904-D80F64994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C31-4A4D-9EDF-B1198D25C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</c:v>
              </c:pt>
              <c:pt idx="1">
                <c:v>0.5</c:v>
              </c:pt>
              <c:pt idx="2">
                <c:v>0.2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A39-409C-8493-6427405D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室設系!$C$48:$C$52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6-47BB-BB27-616BB27124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8984"/>
        <c:axId val="226709376"/>
      </c:barChart>
      <c:catAx>
        <c:axId val="22670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9376"/>
        <c:crosses val="autoZero"/>
        <c:auto val="1"/>
        <c:lblAlgn val="ctr"/>
        <c:lblOffset val="100"/>
        <c:noMultiLvlLbl val="0"/>
      </c:catAx>
      <c:valAx>
        <c:axId val="22670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8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A749-4B18-9CD0-3D8D912D9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07-43D5-B735-96553249D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3B-45AD-B44C-CB6D54B20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6C-4EB9-A4A3-C2DE28D835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36-4FC7-B572-C0E77A4BB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7.6923076923076927E-2</c:v>
              </c:pt>
              <c:pt idx="1">
                <c:v>0.23076923076923078</c:v>
              </c:pt>
              <c:pt idx="2">
                <c:v>0.19230769230769232</c:v>
              </c:pt>
              <c:pt idx="3">
                <c:v>0.15384615384615385</c:v>
              </c:pt>
              <c:pt idx="4">
                <c:v>0.15384615384615385</c:v>
              </c:pt>
              <c:pt idx="5">
                <c:v>0.15384615384615385</c:v>
              </c:pt>
              <c:pt idx="6">
                <c:v>3.8461538461538464E-2</c:v>
              </c:pt>
            </c:numLit>
          </c:val>
          <c:extLst>
            <c:ext xmlns:c16="http://schemas.microsoft.com/office/drawing/2014/chart" uri="{C3380CC4-5D6E-409C-BE32-E72D297353CC}">
              <c16:uniqueId val="{00000000-CCCE-4633-BB41-CFD8E48CE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0.10416666666666667</c:v>
              </c:pt>
              <c:pt idx="2">
                <c:v>6.25E-2</c:v>
              </c:pt>
              <c:pt idx="3">
                <c:v>2.0833333333333332E-2</c:v>
              </c:pt>
              <c:pt idx="4">
                <c:v>4.1666666666666664E-2</c:v>
              </c:pt>
              <c:pt idx="5">
                <c:v>0.10416666666666667</c:v>
              </c:pt>
              <c:pt idx="6">
                <c:v>0.16666666666666666</c:v>
              </c:pt>
              <c:pt idx="7">
                <c:v>4.1666666666666664E-2</c:v>
              </c:pt>
              <c:pt idx="8">
                <c:v>4.1666666666666664E-2</c:v>
              </c:pt>
              <c:pt idx="9">
                <c:v>2.0833333333333332E-2</c:v>
              </c:pt>
              <c:pt idx="10">
                <c:v>0.1875</c:v>
              </c:pt>
              <c:pt idx="11">
                <c:v>8.3333333333333329E-2</c:v>
              </c:pt>
              <c:pt idx="12">
                <c:v>0.125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02-4F74-99C1-E8BF1DEEE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</c:v>
              </c:pt>
              <c:pt idx="1">
                <c:v>0.3</c:v>
              </c:pt>
            </c:numLit>
          </c:val>
          <c:extLst>
            <c:ext xmlns:c16="http://schemas.microsoft.com/office/drawing/2014/chart" uri="{C3380CC4-5D6E-409C-BE32-E72D297353CC}">
              <c16:uniqueId val="{00000000-9B2F-4303-BF77-8ED554291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0.6</c:v>
              </c:pt>
              <c:pt idx="1">
                <c:v>0.4</c:v>
              </c:pt>
            </c:numLit>
          </c:val>
          <c:extLst>
            <c:ext xmlns:c16="http://schemas.microsoft.com/office/drawing/2014/chart" uri="{C3380CC4-5D6E-409C-BE32-E72D297353CC}">
              <c16:uniqueId val="{00000000-3E34-4DA6-AE0B-814D7A99A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53D-437C-B901-D79A9A00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室設系!$C$56:$C$60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9-4B48-B6F0-CDE468F0C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5064"/>
        <c:axId val="226712120"/>
      </c:barChart>
      <c:catAx>
        <c:axId val="22670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12120"/>
        <c:crosses val="autoZero"/>
        <c:auto val="1"/>
        <c:lblAlgn val="ctr"/>
        <c:lblOffset val="100"/>
        <c:noMultiLvlLbl val="0"/>
      </c:catAx>
      <c:valAx>
        <c:axId val="22671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4C-40C2-9D8D-63E4B1C3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A321-4F62-8171-EB8CFD4C7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646-4F86-A1C7-AEE91F82E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54-45C4-A1DB-B241CAB21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0B-4AF5-B13B-FA91BCB4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C16B-4C52-A1CD-E82D351F2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59-4E21-A774-5364EC0A8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4C8-4776-9641-CF612A38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72-4EAB-87DE-132799738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BB8-4FBC-837D-C686BCA8B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室設系!$C$64:$C$68</c:f>
              <c:numCache>
                <c:formatCode>0.00%</c:formatCode>
                <c:ptCount val="5"/>
                <c:pt idx="0">
                  <c:v>0.375</c:v>
                </c:pt>
                <c:pt idx="1">
                  <c:v>0.625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B7C-A948-7CCCDCD8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05456"/>
        <c:axId val="226710944"/>
      </c:barChart>
      <c:catAx>
        <c:axId val="22670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10944"/>
        <c:crosses val="autoZero"/>
        <c:auto val="1"/>
        <c:lblAlgn val="ctr"/>
        <c:lblOffset val="100"/>
        <c:noMultiLvlLbl val="0"/>
      </c:catAx>
      <c:valAx>
        <c:axId val="22671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800E-41E2-A88E-65F39909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02-4620-98E2-CBB2D9407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40-40FF-992C-5154D0810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18-4E91-A2B8-4432AEC91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35-4106-9DC5-115E01C77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DB70-4F50-A62A-A9C4B0A8D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5A-44D8-8757-F7FDE0FA9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7774-4B39-9D59-95969CBB0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BD58-44FC-9996-67AF6C943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541-4CC9-B5E4-D3CD56560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設計學院!$C$120:$C$124</c:f>
              <c:numCache>
                <c:formatCode>0.00%</c:formatCode>
                <c:ptCount val="5"/>
                <c:pt idx="0">
                  <c:v>9.0909090909090912E-2</c:v>
                </c:pt>
                <c:pt idx="1">
                  <c:v>0.36363636363636365</c:v>
                </c:pt>
                <c:pt idx="2">
                  <c:v>0.54545454545454541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7D-4FF1-87CE-C7C3F7FB6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4544984"/>
        <c:axId val="224545376"/>
      </c:barChart>
      <c:catAx>
        <c:axId val="224544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5376"/>
        <c:crosses val="autoZero"/>
        <c:auto val="1"/>
        <c:lblAlgn val="ctr"/>
        <c:lblOffset val="100"/>
        <c:noMultiLvlLbl val="0"/>
      </c:catAx>
      <c:valAx>
        <c:axId val="22454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4544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室設系!$C$72:$C$76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EEA-8493-084D1EBE3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711728"/>
        <c:axId val="406853440"/>
      </c:barChart>
      <c:catAx>
        <c:axId val="22671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3440"/>
        <c:crosses val="autoZero"/>
        <c:auto val="1"/>
        <c:lblAlgn val="ctr"/>
        <c:lblOffset val="100"/>
        <c:noMultiLvlLbl val="0"/>
      </c:catAx>
      <c:valAx>
        <c:axId val="40685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711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C89-4160-AE8B-9F4079B0D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6A-4DE4-A827-FB1C93E01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22-4892-A999-CB17C2162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76-40C0-A119-5C8C944B4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E06-4615-9F20-ECFD85345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8CE0-4000-8490-97E6ECF10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29-4AF3-B849-7D333D4D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64-47F9-90BA-9F6D21E73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8B-421C-B34E-EA5FBB0D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1C-4236-9329-37433228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室設系!$C$80:$C$84</c:f>
              <c:numCache>
                <c:formatCode>0.00%</c:formatCode>
                <c:ptCount val="5"/>
                <c:pt idx="0">
                  <c:v>0.125</c:v>
                </c:pt>
                <c:pt idx="1">
                  <c:v>0.375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5-4FFB-AB84-CFE3DF1E64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48736"/>
        <c:axId val="406847952"/>
      </c:barChart>
      <c:catAx>
        <c:axId val="4068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47952"/>
        <c:crosses val="autoZero"/>
        <c:auto val="1"/>
        <c:lblAlgn val="ctr"/>
        <c:lblOffset val="100"/>
        <c:noMultiLvlLbl val="0"/>
      </c:catAx>
      <c:valAx>
        <c:axId val="40684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4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3C98-42B6-95FA-CF765273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84-4C11-A064-67A9D604D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046-4537-9C63-C3D02FE8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5C-4F47-98AD-67E3D4264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D5-4615-B5AD-7857D6353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B600-44B0-A1C1-260239079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2B7-4F13-BE52-56FE9FFA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179-47AC-BC2D-4EDF27E15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E114-4834-8CBD-0430EE7E1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FB-400E-B3E5-F02BDB825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室設系!$C$88:$C$92</c:f>
              <c:numCache>
                <c:formatCode>0.00%</c:formatCode>
                <c:ptCount val="5"/>
                <c:pt idx="0">
                  <c:v>0.25</c:v>
                </c:pt>
                <c:pt idx="1">
                  <c:v>0.625</c:v>
                </c:pt>
                <c:pt idx="2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6-469D-84BD-4B68094413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49912"/>
        <c:axId val="406854616"/>
      </c:barChart>
      <c:catAx>
        <c:axId val="406849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4616"/>
        <c:crosses val="autoZero"/>
        <c:auto val="1"/>
        <c:lblAlgn val="ctr"/>
        <c:lblOffset val="100"/>
        <c:noMultiLvlLbl val="0"/>
      </c:catAx>
      <c:valAx>
        <c:axId val="40685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4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A7-40C2-8550-C6C782BBB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</c:v>
              </c:pt>
              <c:pt idx="1">
                <c:v>0.28000000000000003</c:v>
              </c:pt>
              <c:pt idx="2">
                <c:v>0.36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32-4F4A-86BC-D3BEF74C1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0.36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9FF-4398-8704-A0B1E0428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4B-40C7-BD9E-6310278D3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A45-4517-8290-C4D7DE5C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9F7-4CDE-8AC2-848B9F4AA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82-4933-964C-A9EF1D44B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F7-46FF-9CE9-914CE688C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6A-4A76-8B5F-E4EFCCBE9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0.48</c:v>
              </c:pt>
              <c:pt idx="1">
                <c:v>0.48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50A-4C0D-B0D0-93E1A2DE2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室設系!$C$96:$C$100</c:f>
              <c:numCache>
                <c:formatCode>0.00%</c:formatCode>
                <c:ptCount val="5"/>
                <c:pt idx="0">
                  <c:v>0.375</c:v>
                </c:pt>
                <c:pt idx="1">
                  <c:v>0.5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7-4E14-8EF5-3F4A81C7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0696"/>
        <c:axId val="406850304"/>
      </c:barChart>
      <c:catAx>
        <c:axId val="406850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0304"/>
        <c:crosses val="autoZero"/>
        <c:auto val="1"/>
        <c:lblAlgn val="ctr"/>
        <c:lblOffset val="100"/>
        <c:noMultiLvlLbl val="0"/>
      </c:catAx>
      <c:valAx>
        <c:axId val="406850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0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0.56000000000000005</c:v>
              </c:pt>
              <c:pt idx="1">
                <c:v>0.4</c:v>
              </c:pt>
              <c:pt idx="2">
                <c:v>0.04</c:v>
              </c:pt>
            </c:numLit>
          </c:val>
          <c:extLst>
            <c:ext xmlns:c16="http://schemas.microsoft.com/office/drawing/2014/chart" uri="{C3380CC4-5D6E-409C-BE32-E72D297353CC}">
              <c16:uniqueId val="{00000000-B6C6-4F86-9522-5C2F7CDA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C3-4A06-9272-8DBE67982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3B-44C3-9289-B877876CC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9E-4183-99A4-932A6CC80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9D-42D9-B89D-0A355FAD1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258C-4C68-81FC-9F07EFAD3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233C-4A4E-966B-4D3F1E824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BC-4563-A2B2-274CB8016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5A1-46C5-966F-F7A2103F3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653-4BB5-9946-F542D1C11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室設系!$C$104:$C$108</c:f>
              <c:numCache>
                <c:formatCode>0.00%</c:formatCode>
                <c:ptCount val="5"/>
                <c:pt idx="0">
                  <c:v>0.375</c:v>
                </c:pt>
                <c:pt idx="1">
                  <c:v>0.5</c:v>
                </c:pt>
                <c:pt idx="2">
                  <c:v>0.125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0-4675-91F4-C2D2C1A0A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1480"/>
        <c:axId val="406851088"/>
      </c:barChart>
      <c:catAx>
        <c:axId val="40685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1088"/>
        <c:crosses val="autoZero"/>
        <c:auto val="1"/>
        <c:lblAlgn val="ctr"/>
        <c:lblOffset val="100"/>
        <c:noMultiLvlLbl val="0"/>
      </c:catAx>
      <c:valAx>
        <c:axId val="406851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1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225-48FD-911B-E97C5E3FB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FD2-46CC-AC40-BEB262BA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1D5-4DA0-AC33-FBC556E0E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24DE-4A81-A4A8-DAC9201AE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D86-4917-9412-E6CF6A1AC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9A-4F42-8DC8-83B3D8108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3E-4496-862D-CC1094440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905-41C1-8F3D-7E84DA6FC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4E0C-499F-89D2-1BA13C70E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86-444A-8A21-EB1417FCC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室設系!$C$112:$C$116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39-45BD-A1E1-D1AD5759E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3048"/>
        <c:axId val="406855008"/>
      </c:barChart>
      <c:catAx>
        <c:axId val="406853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5008"/>
        <c:crosses val="autoZero"/>
        <c:auto val="1"/>
        <c:lblAlgn val="ctr"/>
        <c:lblOffset val="100"/>
        <c:noMultiLvlLbl val="0"/>
      </c:catAx>
      <c:valAx>
        <c:axId val="40685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3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5D-4A51-9E8A-F2F56B94B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A3-49F3-AECD-D8E219DE7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C5-45B0-A5F7-845A21FE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C624-4390-BADA-DBDC70F30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CC1-484B-9B0D-0D1D19407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3D40-4E9E-AA33-D90F64749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8611-4CCC-A949-4BC3275D4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商設系!$C$6:$C$10</c:f>
              <c:numCache>
                <c:formatCode>0.00%</c:formatCode>
                <c:ptCount val="5"/>
                <c:pt idx="0">
                  <c:v>0</c:v>
                </c:pt>
                <c:pt idx="1">
                  <c:v>0.5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76-4023-A195-9B8CA70DE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商設系!$C$14:$C$18</c:f>
              <c:numCache>
                <c:formatCode>0.00%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F-408B-9EB2-2C5C4AAFC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7-4C35-BE22-93327F7D4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室設系!$C$130:$C$134</c:f>
              <c:numCache>
                <c:formatCode>0.00%</c:formatCode>
                <c:ptCount val="5"/>
                <c:pt idx="0">
                  <c:v>0.875</c:v>
                </c:pt>
                <c:pt idx="1">
                  <c:v>0.125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33-44FB-A71F-4BAA35760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854224"/>
        <c:axId val="406847560"/>
      </c:barChart>
      <c:catAx>
        <c:axId val="40685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47560"/>
        <c:crosses val="autoZero"/>
        <c:auto val="1"/>
        <c:lblAlgn val="ctr"/>
        <c:lblOffset val="100"/>
        <c:noMultiLvlLbl val="0"/>
      </c:catAx>
      <c:valAx>
        <c:axId val="406847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854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商設系!$C$24:$C$28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A-4A05-A299-2673E7E54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商設系!$C$32:$C$36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7-41CE-9D7C-CB7DB136A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商設系!$C$40:$C$44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97-4E34-A726-46B15D9B19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商設系!$C$48:$C$52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1-4004-BE64-ACFC5EBBF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商設系!$C$56:$C$60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70-4063-98BF-1A6718448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5-4F88-AC65-EB5E396BF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商設系!$C$72:$C$76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CA-4865-9A19-608DBE09F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商設系!$C$80:$C$84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1-4578-A202-08E51E93B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商設系!$C$88:$C$92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64-4215-B3C1-1AABA765A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商設系!$C$96:$C$100</c:f>
              <c:numCache>
                <c:formatCode>0.00%</c:formatCode>
                <c:ptCount val="5"/>
                <c:pt idx="0">
                  <c:v>0.5</c:v>
                </c:pt>
                <c:pt idx="1">
                  <c:v>0.5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ED-4C28-A2B2-4461DD3E9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室設系!$C$138:$C$144</c:f>
              <c:numCache>
                <c:formatCode>0.00%</c:formatCode>
                <c:ptCount val="7"/>
                <c:pt idx="0">
                  <c:v>0.17391304347826086</c:v>
                </c:pt>
                <c:pt idx="1">
                  <c:v>0.21739130434782608</c:v>
                </c:pt>
                <c:pt idx="2">
                  <c:v>0.30434782608695654</c:v>
                </c:pt>
                <c:pt idx="3">
                  <c:v>0.13043478260869565</c:v>
                </c:pt>
                <c:pt idx="4">
                  <c:v>8.6956521739130432E-2</c:v>
                </c:pt>
                <c:pt idx="5">
                  <c:v>4.3478260869565216E-2</c:v>
                </c:pt>
                <c:pt idx="6">
                  <c:v>4.3478260869565216E-2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3-47F4-8FF8-DD15A6021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1624"/>
        <c:axId val="406992016"/>
      </c:barChart>
      <c:catAx>
        <c:axId val="40699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2016"/>
        <c:crosses val="autoZero"/>
        <c:auto val="1"/>
        <c:lblAlgn val="ctr"/>
        <c:lblOffset val="100"/>
        <c:noMultiLvlLbl val="0"/>
      </c:catAx>
      <c:valAx>
        <c:axId val="406992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1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D2-49DC-8AA1-5A14ACD47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商設系!$C$112:$C$116</c:f>
              <c:numCache>
                <c:formatCode>0.00%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E-4D9E-9404-B6CEB11AC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商設系!$C$130:$C$134</c:f>
              <c:numCache>
                <c:formatCode>0.00%</c:formatCode>
                <c:ptCount val="5"/>
                <c:pt idx="0">
                  <c:v>0.5</c:v>
                </c:pt>
                <c:pt idx="1">
                  <c:v>0</c:v>
                </c:pt>
                <c:pt idx="2">
                  <c:v>0.5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B-4337-A5A0-319D6F522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商設系!$C$138:$C$144</c:f>
              <c:numCache>
                <c:formatCode>0.00%</c:formatCode>
                <c:ptCount val="7"/>
                <c:pt idx="0">
                  <c:v>0.2</c:v>
                </c:pt>
                <c:pt idx="1">
                  <c:v>0.4</c:v>
                </c:pt>
                <c:pt idx="2">
                  <c:v>0.4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B-4D3D-B212-FAB595FF4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商設系!$C$148:$C$161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0.25</c:v>
                </c:pt>
                <c:pt idx="7">
                  <c:v>0.125</c:v>
                </c:pt>
                <c:pt idx="8">
                  <c:v>0</c:v>
                </c:pt>
                <c:pt idx="9">
                  <c:v>0</c:v>
                </c:pt>
                <c:pt idx="10">
                  <c:v>0.25</c:v>
                </c:pt>
                <c:pt idx="11">
                  <c:v>0</c:v>
                </c:pt>
                <c:pt idx="12">
                  <c:v>0.125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A-4389-8EB4-4343C1085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商設系!$C$165:$C$166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3C-4CC0-B355-F9CE869AC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商設系!$C$170:$C$171</c:f>
              <c:numCache>
                <c:formatCode>0.00%</c:formatCode>
                <c:ptCount val="2"/>
                <c:pt idx="0">
                  <c:v>0.5</c:v>
                </c:pt>
                <c:pt idx="1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1-4593-A41F-345CBA8C60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品設系!$C$5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836-BB8D-37695E70B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2472"/>
        <c:axId val="407994040"/>
      </c:barChart>
      <c:catAx>
        <c:axId val="407992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4040"/>
        <c:crosses val="autoZero"/>
        <c:auto val="1"/>
        <c:lblAlgn val="ctr"/>
        <c:lblOffset val="100"/>
        <c:noMultiLvlLbl val="0"/>
      </c:catAx>
      <c:valAx>
        <c:axId val="407994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2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A-4C69-9BD5-2CCFE85A5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999136"/>
        <c:axId val="407999920"/>
      </c:barChart>
      <c:catAx>
        <c:axId val="40799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9920"/>
        <c:crosses val="autoZero"/>
        <c:auto val="1"/>
        <c:lblAlgn val="ctr"/>
        <c:lblOffset val="100"/>
        <c:noMultiLvlLbl val="0"/>
      </c:catAx>
      <c:valAx>
        <c:axId val="40799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9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9-48BF-91E8-AED5CE309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8001096"/>
        <c:axId val="407994432"/>
      </c:barChart>
      <c:catAx>
        <c:axId val="40800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7994432"/>
        <c:crosses val="autoZero"/>
        <c:auto val="1"/>
        <c:lblAlgn val="ctr"/>
        <c:lblOffset val="100"/>
        <c:noMultiLvlLbl val="0"/>
      </c:catAx>
      <c:valAx>
        <c:axId val="40799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8001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室設系!$C$148:$C$161</c:f>
              <c:numCache>
                <c:formatCode>0.00%</c:formatCode>
                <c:ptCount val="14"/>
                <c:pt idx="0">
                  <c:v>2.564102564102564E-2</c:v>
                </c:pt>
                <c:pt idx="1">
                  <c:v>0.12820512820512819</c:v>
                </c:pt>
                <c:pt idx="2">
                  <c:v>0</c:v>
                </c:pt>
                <c:pt idx="3">
                  <c:v>2.564102564102564E-2</c:v>
                </c:pt>
                <c:pt idx="4">
                  <c:v>0</c:v>
                </c:pt>
                <c:pt idx="5">
                  <c:v>5.128205128205128E-2</c:v>
                </c:pt>
                <c:pt idx="6">
                  <c:v>0.15384615384615385</c:v>
                </c:pt>
                <c:pt idx="7">
                  <c:v>0.15384615384615385</c:v>
                </c:pt>
                <c:pt idx="8">
                  <c:v>0.12820512820512819</c:v>
                </c:pt>
                <c:pt idx="9">
                  <c:v>0</c:v>
                </c:pt>
                <c:pt idx="10">
                  <c:v>0.20512820512820512</c:v>
                </c:pt>
                <c:pt idx="11">
                  <c:v>2.564102564102564E-2</c:v>
                </c:pt>
                <c:pt idx="12">
                  <c:v>0.10256410256410256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D-424C-82C7-B1A795B9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2800"/>
        <c:axId val="406992408"/>
      </c:barChart>
      <c:catAx>
        <c:axId val="40699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2408"/>
        <c:crosses val="autoZero"/>
        <c:auto val="1"/>
        <c:lblAlgn val="ctr"/>
        <c:lblOffset val="100"/>
        <c:noMultiLvlLbl val="0"/>
      </c:catAx>
      <c:valAx>
        <c:axId val="40699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2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品設系!$C$24:$C$28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0-4058-AFEC-005F49A29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3408"/>
        <c:axId val="406681448"/>
      </c:barChart>
      <c:catAx>
        <c:axId val="40668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1448"/>
        <c:crosses val="autoZero"/>
        <c:auto val="1"/>
        <c:lblAlgn val="ctr"/>
        <c:lblOffset val="100"/>
        <c:noMultiLvlLbl val="0"/>
      </c:catAx>
      <c:valAx>
        <c:axId val="40668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品設系!$C$32:$C$36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DE-4E38-9866-D3F0CF5DA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3016"/>
        <c:axId val="406682624"/>
      </c:barChart>
      <c:catAx>
        <c:axId val="40668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2624"/>
        <c:crosses val="autoZero"/>
        <c:auto val="1"/>
        <c:lblAlgn val="ctr"/>
        <c:lblOffset val="100"/>
        <c:noMultiLvlLbl val="0"/>
      </c:catAx>
      <c:valAx>
        <c:axId val="40668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3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7-4D27-BB78-E51A0FE82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84192"/>
        <c:axId val="406681056"/>
      </c:barChart>
      <c:catAx>
        <c:axId val="406684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1056"/>
        <c:crosses val="autoZero"/>
        <c:auto val="1"/>
        <c:lblAlgn val="ctr"/>
        <c:lblOffset val="100"/>
        <c:noMultiLvlLbl val="0"/>
      </c:catAx>
      <c:valAx>
        <c:axId val="406681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9-4A5D-95B9-DC40CCB65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68904"/>
        <c:axId val="406677920"/>
      </c:barChart>
      <c:catAx>
        <c:axId val="406668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7920"/>
        <c:crosses val="autoZero"/>
        <c:auto val="1"/>
        <c:lblAlgn val="ctr"/>
        <c:lblOffset val="100"/>
        <c:noMultiLvlLbl val="0"/>
      </c:catAx>
      <c:valAx>
        <c:axId val="406677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68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品設系!$C$56:$C$60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D-4F26-8058-783A0A86E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2432"/>
        <c:axId val="406668512"/>
      </c:barChart>
      <c:catAx>
        <c:axId val="40667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68512"/>
        <c:crosses val="autoZero"/>
        <c:auto val="1"/>
        <c:lblAlgn val="ctr"/>
        <c:lblOffset val="100"/>
        <c:noMultiLvlLbl val="0"/>
      </c:catAx>
      <c:valAx>
        <c:axId val="40666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2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CB-4701-82A1-333076FAD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1256"/>
        <c:axId val="406680664"/>
      </c:barChart>
      <c:catAx>
        <c:axId val="406671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80664"/>
        <c:crosses val="autoZero"/>
        <c:auto val="1"/>
        <c:lblAlgn val="ctr"/>
        <c:lblOffset val="100"/>
        <c:noMultiLvlLbl val="0"/>
      </c:catAx>
      <c:valAx>
        <c:axId val="40668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1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BE-4F85-A150-DF14E7302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9880"/>
        <c:axId val="406674392"/>
      </c:barChart>
      <c:catAx>
        <c:axId val="40667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4392"/>
        <c:crosses val="autoZero"/>
        <c:auto val="1"/>
        <c:lblAlgn val="ctr"/>
        <c:lblOffset val="100"/>
        <c:noMultiLvlLbl val="0"/>
      </c:catAx>
      <c:valAx>
        <c:axId val="4066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9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4-41CB-A6CF-6985D42A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69296"/>
        <c:axId val="406675960"/>
      </c:barChart>
      <c:catAx>
        <c:axId val="40666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5960"/>
        <c:crosses val="autoZero"/>
        <c:auto val="1"/>
        <c:lblAlgn val="ctr"/>
        <c:lblOffset val="100"/>
        <c:noMultiLvlLbl val="0"/>
      </c:catAx>
      <c:valAx>
        <c:axId val="4066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69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EC-4E6F-952F-7E388C9D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7136"/>
        <c:axId val="406677528"/>
      </c:barChart>
      <c:catAx>
        <c:axId val="4066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7528"/>
        <c:crosses val="autoZero"/>
        <c:auto val="1"/>
        <c:lblAlgn val="ctr"/>
        <c:lblOffset val="100"/>
        <c:noMultiLvlLbl val="0"/>
      </c:catAx>
      <c:valAx>
        <c:axId val="406677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品設系!$C$96:$C$100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E-4AE5-A9D1-5562CD67A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8704"/>
        <c:axId val="406672824"/>
      </c:barChart>
      <c:catAx>
        <c:axId val="40667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2824"/>
        <c:crosses val="autoZero"/>
        <c:auto val="1"/>
        <c:lblAlgn val="ctr"/>
        <c:lblOffset val="100"/>
        <c:noMultiLvlLbl val="0"/>
      </c:catAx>
      <c:valAx>
        <c:axId val="406672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室設系!$C$165:$C$166</c:f>
              <c:numCache>
                <c:formatCode>0.00%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0-45B9-995C-5E0BDFCD8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90056"/>
        <c:axId val="406988488"/>
      </c:barChart>
      <c:catAx>
        <c:axId val="40699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8488"/>
        <c:crosses val="autoZero"/>
        <c:auto val="1"/>
        <c:lblAlgn val="ctr"/>
        <c:lblOffset val="100"/>
        <c:noMultiLvlLbl val="0"/>
      </c:catAx>
      <c:valAx>
        <c:axId val="40698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90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EA-4CEC-BB05-82B9C88E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3216"/>
        <c:axId val="406673608"/>
      </c:barChart>
      <c:catAx>
        <c:axId val="4066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3608"/>
        <c:crosses val="autoZero"/>
        <c:auto val="1"/>
        <c:lblAlgn val="ctr"/>
        <c:lblOffset val="100"/>
        <c:noMultiLvlLbl val="0"/>
      </c:catAx>
      <c:valAx>
        <c:axId val="406673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3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品設系!$C$112:$C$116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E-400C-BE8A-AEB640AA9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5568"/>
        <c:axId val="406675176"/>
      </c:barChart>
      <c:catAx>
        <c:axId val="4066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5176"/>
        <c:crosses val="autoZero"/>
        <c:auto val="1"/>
        <c:lblAlgn val="ctr"/>
        <c:lblOffset val="100"/>
        <c:noMultiLvlLbl val="0"/>
      </c:catAx>
      <c:valAx>
        <c:axId val="406675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品設系!$C$130:$C$134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82-434C-BAF2-79955CABF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9488"/>
        <c:axId val="406669688"/>
      </c:barChart>
      <c:catAx>
        <c:axId val="4066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69688"/>
        <c:crosses val="autoZero"/>
        <c:auto val="1"/>
        <c:lblAlgn val="ctr"/>
        <c:lblOffset val="100"/>
        <c:noMultiLvlLbl val="0"/>
      </c:catAx>
      <c:valAx>
        <c:axId val="406669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9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品設系!$C$138:$C$144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50-46AD-B2F2-B655CDE17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670472"/>
        <c:axId val="406676352"/>
      </c:barChart>
      <c:catAx>
        <c:axId val="406670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6352"/>
        <c:crosses val="autoZero"/>
        <c:auto val="1"/>
        <c:lblAlgn val="ctr"/>
        <c:lblOffset val="100"/>
        <c:noMultiLvlLbl val="0"/>
      </c:catAx>
      <c:valAx>
        <c:axId val="40667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670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品設系!$C$148:$C$161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2-4429-818E-593ED8CFA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71144"/>
        <c:axId val="409373496"/>
      </c:barChart>
      <c:catAx>
        <c:axId val="409371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73496"/>
        <c:crosses val="autoZero"/>
        <c:auto val="1"/>
        <c:lblAlgn val="ctr"/>
        <c:lblOffset val="100"/>
        <c:noMultiLvlLbl val="0"/>
      </c:catAx>
      <c:valAx>
        <c:axId val="40937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71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品設系!$C$165:$C$166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3-4298-A518-94A094C0D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72712"/>
        <c:axId val="409366832"/>
      </c:barChart>
      <c:catAx>
        <c:axId val="409372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66832"/>
        <c:crosses val="autoZero"/>
        <c:auto val="1"/>
        <c:lblAlgn val="ctr"/>
        <c:lblOffset val="100"/>
        <c:noMultiLvlLbl val="0"/>
      </c:catAx>
      <c:valAx>
        <c:axId val="40936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72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品設系!$A$170:$A$171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品設系!$C$170:$C$171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C9-4CB5-83D2-5B6344B5A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9367224"/>
        <c:axId val="409371928"/>
      </c:barChart>
      <c:catAx>
        <c:axId val="40936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71928"/>
        <c:crosses val="autoZero"/>
        <c:auto val="1"/>
        <c:lblAlgn val="ctr"/>
        <c:lblOffset val="100"/>
        <c:noMultiLvlLbl val="0"/>
      </c:catAx>
      <c:valAx>
        <c:axId val="409371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936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E7-4884-8815-A24974A22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BEE-4BBF-A50E-0B062FBC3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8F-43E4-AD0C-7F1C6CC40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設計學院!$C$24:$C$28</c:f>
              <c:numCache>
                <c:formatCode>0.00%</c:formatCode>
                <c:ptCount val="5"/>
                <c:pt idx="0">
                  <c:v>0.27272727272727271</c:v>
                </c:pt>
                <c:pt idx="1">
                  <c:v>0.72727272727272729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C5-4986-BB21-5057386B4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3096"/>
        <c:axId val="225388584"/>
      </c:barChart>
      <c:catAx>
        <c:axId val="225383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8584"/>
        <c:crosses val="autoZero"/>
        <c:auto val="1"/>
        <c:lblAlgn val="ctr"/>
        <c:lblOffset val="100"/>
        <c:noMultiLvlLbl val="0"/>
      </c:catAx>
      <c:valAx>
        <c:axId val="2253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3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室設系!$A$170:$A$171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室設系!$C$170:$C$171</c:f>
              <c:numCache>
                <c:formatCode>0.00%</c:formatCode>
                <c:ptCount val="2"/>
                <c:pt idx="0">
                  <c:v>0.875</c:v>
                </c:pt>
                <c:pt idx="1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8-438D-87F7-50508D649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6989272"/>
        <c:axId val="406988880"/>
      </c:barChart>
      <c:catAx>
        <c:axId val="40698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8880"/>
        <c:crosses val="autoZero"/>
        <c:auto val="1"/>
        <c:lblAlgn val="ctr"/>
        <c:lblOffset val="100"/>
        <c:noMultiLvlLbl val="0"/>
      </c:catAx>
      <c:valAx>
        <c:axId val="40698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06989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E1-4468-8E34-7BF636E90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77-4AC9-B41E-4CFF4FAE2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22-4EB2-A40F-5C1962EC9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DE-4EDB-8F5B-63533C186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C1-49E7-8D2B-B878D2851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69-4AB6-A4D0-7AE785954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741-4E1B-8754-1DE571EB6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70-420B-A18C-437E7DB07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E9-4E82-83D4-BB603681E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49-4F3D-AD82-3D858B382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02-437C-B1E8-C3E165B7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F8-4B78-93F5-D5D6A5DEF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D4-4031-9630-B6A91B06D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96-491C-BCB8-4B98CD82C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20F-4F33-9B87-CBBEAE024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75-4C14-839E-25DCAEA8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80-4C87-B855-72F4323B9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C1-40B0-B726-C2386D1E3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82-4673-B93F-415D88DE3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7F-4AF6-82CD-10957BC7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A4D-459D-AF5C-D36BB28FC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742-45BC-84F6-CD2E1B46B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40-47AF-8ACF-821C460E2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1E-49C4-9ABA-6AECFBA9A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8F4-4248-9641-2936164C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27-4556-8A41-D6FC9450C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44-4559-A15E-D58B4A365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89-483A-A966-1930AEFFB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E81-42B9-907E-4FC26D81E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2B-4664-A5F6-7F612476C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7B-46EB-8C81-97936B4F4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BF-47E7-8340-C62B72906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214-40E7-B2DA-A4345899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7B-4CEB-B446-E4164727A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7C-4485-83DE-B9AE971E7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79-486B-A152-C66572C06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18-41E7-AC96-5B328340A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0.5</c:v>
              </c:pt>
              <c:pt idx="7">
                <c:v>0</c:v>
              </c:pt>
              <c:pt idx="8">
                <c:v>0</c:v>
              </c:pt>
              <c:pt idx="9">
                <c:v>0.5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1E-4DDE-A4CD-F975AEBC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EFC1-45A5-9C44-0AD523329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D318-439A-9EEC-71DEBA8F2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AD-4FF8-A9ED-9EFA7AE7C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0.6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63-4A65-B422-9A8512875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</c:v>
              </c:pt>
              <c:pt idx="1">
                <c:v>0.5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B8-4E7D-8E34-C4A91EF0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FB-42A7-BC5B-EE40132FF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8F-49D1-ADC4-11FD2C26E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2CB-442D-904E-C71AA8386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0.1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CA-448C-873D-B69EE2D4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8894-4C91-826B-C4947DF6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58-4459-8A3F-416334935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C69-411F-B2C6-A65BDC5AF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ABC-4495-8C69-6240DD959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</c:v>
              </c:pt>
              <c:pt idx="1">
                <c:v>0.5</c:v>
              </c:pt>
              <c:pt idx="2">
                <c:v>0.2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96-403B-A938-27AF251D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A355-4616-92B5-5067ABAA0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D1-4B07-A2FD-03186BA3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49-4450-BB56-009518715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5A-425A-B16F-25A1F1EF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9EE-47FA-A79C-F08E209EE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83-4F5C-B7CE-D189C32F7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7.6923076923076927E-2</c:v>
              </c:pt>
              <c:pt idx="1">
                <c:v>0.23076923076923078</c:v>
              </c:pt>
              <c:pt idx="2">
                <c:v>0.19230769230769232</c:v>
              </c:pt>
              <c:pt idx="3">
                <c:v>0.15384615384615385</c:v>
              </c:pt>
              <c:pt idx="4">
                <c:v>0.15384615384615385</c:v>
              </c:pt>
              <c:pt idx="5">
                <c:v>0.15384615384615385</c:v>
              </c:pt>
              <c:pt idx="6">
                <c:v>3.8461538461538464E-2</c:v>
              </c:pt>
            </c:numLit>
          </c:val>
          <c:extLst>
            <c:ext xmlns:c16="http://schemas.microsoft.com/office/drawing/2014/chart" uri="{C3380CC4-5D6E-409C-BE32-E72D297353CC}">
              <c16:uniqueId val="{00000000-DC7D-487D-8F5E-84B61462B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0.10416666666666667</c:v>
              </c:pt>
              <c:pt idx="2">
                <c:v>6.25E-2</c:v>
              </c:pt>
              <c:pt idx="3">
                <c:v>2.0833333333333332E-2</c:v>
              </c:pt>
              <c:pt idx="4">
                <c:v>4.1666666666666664E-2</c:v>
              </c:pt>
              <c:pt idx="5">
                <c:v>0.10416666666666667</c:v>
              </c:pt>
              <c:pt idx="6">
                <c:v>0.16666666666666666</c:v>
              </c:pt>
              <c:pt idx="7">
                <c:v>4.1666666666666664E-2</c:v>
              </c:pt>
              <c:pt idx="8">
                <c:v>4.1666666666666664E-2</c:v>
              </c:pt>
              <c:pt idx="9">
                <c:v>2.0833333333333332E-2</c:v>
              </c:pt>
              <c:pt idx="10">
                <c:v>0.1875</c:v>
              </c:pt>
              <c:pt idx="11">
                <c:v>8.3333333333333329E-2</c:v>
              </c:pt>
              <c:pt idx="12">
                <c:v>0.125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75-4E07-853B-1CDB9B02C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</c:v>
              </c:pt>
              <c:pt idx="1">
                <c:v>0.3</c:v>
              </c:pt>
            </c:numLit>
          </c:val>
          <c:extLst>
            <c:ext xmlns:c16="http://schemas.microsoft.com/office/drawing/2014/chart" uri="{C3380CC4-5D6E-409C-BE32-E72D297353CC}">
              <c16:uniqueId val="{00000000-98BB-44B9-90CF-C05D28E9C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0.6</c:v>
              </c:pt>
              <c:pt idx="1">
                <c:v>0.4</c:v>
              </c:pt>
            </c:numLit>
          </c:val>
          <c:extLst>
            <c:ext xmlns:c16="http://schemas.microsoft.com/office/drawing/2014/chart" uri="{C3380CC4-5D6E-409C-BE32-E72D297353CC}">
              <c16:uniqueId val="{00000000-0642-4465-8553-EF3FAEF95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E0-4A81-BFDF-266952D64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57-40F9-A275-0CCD1012CA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6660-4583-BB0B-150F2558C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46-430E-B9DE-976722DF4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F8-4907-8250-429473559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DD-454B-A44D-38F9DB549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B99-4E72-B37E-0D16D0FF6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82DA-437C-9E18-7F388A155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5D-4655-B9CC-1B97CFF17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2E-4B76-AF76-FB6E1A49A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F6-4125-808D-73B6749F8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9B-4FFA-8115-9E6274407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E0BF-4CFF-AB9A-C1DC8FC19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69-454F-A4A3-499A6448D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DA-42E7-9F3F-5EF05DDE7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252-460E-B896-3439609A3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17-44FE-BAFB-E75757DF0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DC-4C49-9E80-63A80FD71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ADB9-48EA-BE87-6B527D2FF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02-482B-B263-485DA3F15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E00E-41A9-B4FF-985F98912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9D29-4459-B379-A50DB4E23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6EB-4AD9-BDF0-2D7F8AB3D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F02-4A27-B7D3-AE1731F06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2D-43E4-8667-056962945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A35-4080-B8D7-9798FC15A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E9-4D21-8529-17D30D358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F8D-4887-93C5-0393AD20A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88-4AF3-8CDD-D0C77F4AE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D285-4B84-BD5A-F6D29E0B4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26-4B25-9166-F4EC77CB4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EB-416E-923F-8617751B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8D0-4686-8D96-D863877CE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C2-4369-A133-56B447C6D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07D1-4FA3-B0E3-FDBE6EB8A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8BC-4FF7-BBEB-5CDDE377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095-4B75-9BA8-9254A31B5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E25-41E4-9C42-A310AE16E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3C4-499C-840F-F864D9057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D24-479C-9E8E-59838C2AC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A17E-4379-962B-3E281A79B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6C-4711-83A8-73D5960051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A688-4647-90F4-88E0B26D27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6A8B-49E9-A580-D8B836B4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6C2-4E9F-A448-DBE66045D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D3B-4ABA-B44C-1DD7BF2C0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</c:v>
              </c:pt>
              <c:pt idx="1">
                <c:v>0.28000000000000003</c:v>
              </c:pt>
              <c:pt idx="2">
                <c:v>0.36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84-4A8B-9855-224DCF690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設計學院!$C$32:$C$36</c:f>
              <c:numCache>
                <c:formatCode>0.00%</c:formatCode>
                <c:ptCount val="5"/>
                <c:pt idx="0">
                  <c:v>0.63636363636363635</c:v>
                </c:pt>
                <c:pt idx="1">
                  <c:v>0.36363636363636365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B-400E-95EA-5691F8075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5840"/>
        <c:axId val="225383488"/>
      </c:barChart>
      <c:catAx>
        <c:axId val="22538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3488"/>
        <c:crosses val="autoZero"/>
        <c:auto val="1"/>
        <c:lblAlgn val="ctr"/>
        <c:lblOffset val="100"/>
        <c:noMultiLvlLbl val="0"/>
      </c:catAx>
      <c:valAx>
        <c:axId val="2253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231-479D-BB03-6B1510FA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0.36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573-44AD-9DA5-0BC2E09E5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F4-4F5E-8D70-1901E6C1E9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AE-4331-9252-406566FD9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3A-44B6-B21B-27FCCEDAB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7C-4F92-813E-BB3B6CC27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797-4B92-8C79-344BE064C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072-41AE-A95A-20268ECD3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0.48</c:v>
              </c:pt>
              <c:pt idx="1">
                <c:v>0.48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837-4171-B09B-2DFA97A1D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0.56000000000000005</c:v>
              </c:pt>
              <c:pt idx="1">
                <c:v>0.4</c:v>
              </c:pt>
              <c:pt idx="2">
                <c:v>0.04</c:v>
              </c:pt>
            </c:numLit>
          </c:val>
          <c:extLst>
            <c:ext xmlns:c16="http://schemas.microsoft.com/office/drawing/2014/chart" uri="{C3380CC4-5D6E-409C-BE32-E72D297353CC}">
              <c16:uniqueId val="{00000000-A714-40F9-B40A-5D5F3181C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CCF-433F-9FA6-18A24402F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91-4608-879B-32D49AA4E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EC-4732-A8C0-83F03EDD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53A-479D-9B19-C57BB6245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27E-4D88-95FD-FF9B65DD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9A55-47A5-BB4E-15EA1EC8D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2E84-4004-9C56-E379E6037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992-43B9-B311-F3C49946F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B27-456F-84D7-221D831D45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56-4A6E-83ED-82D5AEDAB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9A5-41BB-AF8F-ED8D81A76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B5-46BE-A772-90922811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13-4D1D-85A9-E07D94BF8E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C1A-4F73-8961-258A8D729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2E51-46DB-8451-000C7DF6C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951-4300-A565-55942549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10-47ED-8E49-25A901C43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081-4797-B170-A1D21C05F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A2-4864-B7DA-47DC058F0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076B-4E24-8A4C-AC689ECF2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09C-4A31-84AE-A7699F5FA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926-4971-B157-E24738C08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93-493D-AD70-C2CC870E1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49-41FD-853F-533425DDF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93-4A75-9845-F2FEB8584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4197-4829-8576-64F818B4FC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355-4894-9777-29EE4AE38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C44B-494A-97C6-A5C6366C1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64A7-41E7-92B4-6AC7FCB9C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品設系!$C$6:$C$10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B-4C79-A926-79E23FB6D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品設系!$C$14:$C$18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6-479B-8DA4-BDE6DABF9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9-4B45-9F65-F53FCB0F6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品設系!$C$24:$C$28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9-42E2-A196-6179A5CA1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品設系!$C$32:$C$36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2-40C4-A95B-DA1A81E0EE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B98-4E10-A685-C2217771E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品設系!$C$40:$C$44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7-4B95-91A2-91680E26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品設系!$C$48:$C$52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D6-446C-9E02-3F2022F73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品設系!$C$56:$C$60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0-4A6E-A3CA-08D5677EB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品設系!$C$64:$C$68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DD-4E66-9EAF-DD21CDBBB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品設系!$C$72:$C$76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9-4F17-B0A1-0E77810B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2-4C83-A4DD-6B739C2BC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36-4A38-84BE-DB0294A4A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品設系!$C$96:$C$100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A-422A-9447-8411A068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品設系!$C$104:$C$108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A-4579-AA95-65CB40AA1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品設系!$C$112:$C$116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6-4820-9C81-F827214B7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888-48DF-ADC2-427D07A15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品設系!$C$130:$C$134</c:f>
              <c:numCache>
                <c:formatCode>0.00%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0-4E41-BC98-872194D13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品設系!$C$138:$C$144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0.33333333333333331</c:v>
                </c:pt>
                <c:pt idx="2">
                  <c:v>0.33333333333333331</c:v>
                </c:pt>
                <c:pt idx="3">
                  <c:v>0</c:v>
                </c:pt>
                <c:pt idx="4">
                  <c:v>0</c:v>
                </c:pt>
                <c:pt idx="5">
                  <c:v>0.33333333333333331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D-4561-A47A-F1BEA5E27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品設系!$C$148:$C$161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</c:v>
                </c:pt>
                <c:pt idx="5">
                  <c:v>0</c:v>
                </c:pt>
                <c:pt idx="6">
                  <c:v>0.2</c:v>
                </c:pt>
                <c:pt idx="7">
                  <c:v>0.2</c:v>
                </c:pt>
                <c:pt idx="8">
                  <c:v>0</c:v>
                </c:pt>
                <c:pt idx="9">
                  <c:v>0</c:v>
                </c:pt>
                <c:pt idx="10">
                  <c:v>0.2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CC-4F6D-B2D1-22D79BE20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品設系!$C$165:$C$166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E-4EE7-8D85-C1D4B76DA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品設系!$C$170:$C$171</c:f>
              <c:numCache>
                <c:formatCode>0.00%</c:formatCode>
                <c:ptCount val="2"/>
                <c:pt idx="0">
                  <c:v>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3-43AA-A705-6C356CD56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多媒系!$C$5</c:f>
              <c:strCache>
                <c:ptCount val="1"/>
                <c:pt idx="0">
                  <c:v>百分比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多媒系!$A$6:$A$10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多媒系!$C$6:$C$10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B-473B-85D1-A871C62FA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4672"/>
        <c:axId val="225995064"/>
      </c:barChart>
      <c:catAx>
        <c:axId val="22599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5064"/>
        <c:crosses val="autoZero"/>
        <c:auto val="1"/>
        <c:lblAlgn val="ctr"/>
        <c:lblOffset val="100"/>
        <c:noMultiLvlLbl val="0"/>
      </c:catAx>
      <c:valAx>
        <c:axId val="225995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4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多媒系!$A$14:$A$18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多媒系!$C$14:$C$18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4-45DA-84B4-A2BA97BD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6000552"/>
        <c:axId val="225995456"/>
      </c:barChart>
      <c:catAx>
        <c:axId val="226000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5456"/>
        <c:crosses val="autoZero"/>
        <c:auto val="1"/>
        <c:lblAlgn val="ctr"/>
        <c:lblOffset val="100"/>
        <c:noMultiLvlLbl val="0"/>
      </c:catAx>
      <c:valAx>
        <c:axId val="22599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6000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多媒系!$A$120:$A$124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6-48F6-9F9C-C9F7ECD53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998200"/>
        <c:axId val="225996632"/>
      </c:barChart>
      <c:catAx>
        <c:axId val="225998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6632"/>
        <c:crosses val="autoZero"/>
        <c:auto val="1"/>
        <c:lblAlgn val="ctr"/>
        <c:lblOffset val="100"/>
        <c:noMultiLvlLbl val="0"/>
      </c:catAx>
      <c:valAx>
        <c:axId val="225996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998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多媒系!$A$24:$A$28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多媒系!$C$24:$C$28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A-4F77-8617-FFDE88C01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008"/>
        <c:axId val="225005968"/>
      </c:barChart>
      <c:catAx>
        <c:axId val="22500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5968"/>
        <c:crosses val="autoZero"/>
        <c:auto val="1"/>
        <c:lblAlgn val="ctr"/>
        <c:lblOffset val="100"/>
        <c:noMultiLvlLbl val="0"/>
      </c:catAx>
      <c:valAx>
        <c:axId val="225005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4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多媒系!$A$32:$A$36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多媒系!$C$32:$C$36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C-4A4D-9BEB-F20D32124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400"/>
        <c:axId val="225003224"/>
      </c:barChart>
      <c:catAx>
        <c:axId val="22500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3224"/>
        <c:crosses val="autoZero"/>
        <c:auto val="1"/>
        <c:lblAlgn val="ctr"/>
        <c:lblOffset val="100"/>
        <c:noMultiLvlLbl val="0"/>
      </c:catAx>
      <c:valAx>
        <c:axId val="225003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CB8-469B-BBBB-FB8B42313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多媒系!$C$40:$C$44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D47-B6A1-459F37859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2440"/>
        <c:axId val="225008712"/>
      </c:barChart>
      <c:catAx>
        <c:axId val="225002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8712"/>
        <c:crosses val="autoZero"/>
        <c:auto val="1"/>
        <c:lblAlgn val="ctr"/>
        <c:lblOffset val="100"/>
        <c:noMultiLvlLbl val="0"/>
      </c:catAx>
      <c:valAx>
        <c:axId val="225008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2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多媒系!$C$48:$C$52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7-4CA1-8287-44CBE756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4792"/>
        <c:axId val="225005184"/>
      </c:barChart>
      <c:catAx>
        <c:axId val="225004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5184"/>
        <c:crosses val="autoZero"/>
        <c:auto val="1"/>
        <c:lblAlgn val="ctr"/>
        <c:lblOffset val="100"/>
        <c:noMultiLvlLbl val="0"/>
      </c:catAx>
      <c:valAx>
        <c:axId val="225005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4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多媒系!$C$56:$C$60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3-4753-B214-647B71C73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6752"/>
        <c:axId val="225009496"/>
      </c:barChart>
      <c:catAx>
        <c:axId val="22500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9496"/>
        <c:crosses val="autoZero"/>
        <c:auto val="1"/>
        <c:lblAlgn val="ctr"/>
        <c:lblOffset val="100"/>
        <c:noMultiLvlLbl val="0"/>
      </c:catAx>
      <c:valAx>
        <c:axId val="22500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6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多媒系!$C$64:$C$68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29-4F63-B9D0-055218690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7536"/>
        <c:axId val="225002832"/>
      </c:barChart>
      <c:catAx>
        <c:axId val="22500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2832"/>
        <c:crosses val="autoZero"/>
        <c:auto val="1"/>
        <c:lblAlgn val="ctr"/>
        <c:lblOffset val="100"/>
        <c:noMultiLvlLbl val="0"/>
      </c:catAx>
      <c:valAx>
        <c:axId val="22500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7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多媒系!$A$72:$A$76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多媒系!$C$72:$C$76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D-4C65-B0F3-1B6BA6D2E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008320"/>
        <c:axId val="227377984"/>
      </c:barChart>
      <c:catAx>
        <c:axId val="2250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77984"/>
        <c:crosses val="autoZero"/>
        <c:auto val="1"/>
        <c:lblAlgn val="ctr"/>
        <c:lblOffset val="100"/>
        <c:noMultiLvlLbl val="0"/>
      </c:catAx>
      <c:valAx>
        <c:axId val="227377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00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多媒系!$A$80:$A$84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0-4ADD-8D35-81F0CA3A9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78768"/>
        <c:axId val="227380728"/>
      </c:barChart>
      <c:catAx>
        <c:axId val="22737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0728"/>
        <c:crosses val="autoZero"/>
        <c:auto val="1"/>
        <c:lblAlgn val="ctr"/>
        <c:lblOffset val="100"/>
        <c:noMultiLvlLbl val="0"/>
      </c:catAx>
      <c:valAx>
        <c:axId val="22738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7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多媒系!$A$88:$A$92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0-4244-AB92-DBD8D10E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3080"/>
        <c:axId val="227379944"/>
      </c:barChart>
      <c:catAx>
        <c:axId val="22738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79944"/>
        <c:crosses val="autoZero"/>
        <c:auto val="1"/>
        <c:lblAlgn val="ctr"/>
        <c:lblOffset val="100"/>
        <c:noMultiLvlLbl val="0"/>
      </c:catAx>
      <c:valAx>
        <c:axId val="22737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3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多媒系!$A$96:$A$100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多媒系!$C$96:$C$100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2E2-80E0-6D2A12C94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79552"/>
        <c:axId val="227381512"/>
      </c:barChart>
      <c:catAx>
        <c:axId val="22737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1512"/>
        <c:crosses val="autoZero"/>
        <c:auto val="1"/>
        <c:lblAlgn val="ctr"/>
        <c:lblOffset val="100"/>
        <c:noMultiLvlLbl val="0"/>
      </c:catAx>
      <c:valAx>
        <c:axId val="227381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79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多媒系!$A$104:$A$108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多媒系!$C$104:$C$108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51-4D29-A7A5-978003440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1120"/>
        <c:axId val="227381904"/>
      </c:barChart>
      <c:catAx>
        <c:axId val="22738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1904"/>
        <c:crosses val="autoZero"/>
        <c:auto val="1"/>
        <c:lblAlgn val="ctr"/>
        <c:lblOffset val="100"/>
        <c:noMultiLvlLbl val="0"/>
      </c:catAx>
      <c:valAx>
        <c:axId val="22738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多媒系!$A$112:$A$116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多媒系!$C$112:$C$116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7-46C5-8EC5-0C40F49B2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4256"/>
        <c:axId val="227383472"/>
      </c:barChart>
      <c:catAx>
        <c:axId val="2273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3472"/>
        <c:crosses val="autoZero"/>
        <c:auto val="1"/>
        <c:lblAlgn val="ctr"/>
        <c:lblOffset val="100"/>
        <c:noMultiLvlLbl val="0"/>
      </c:catAx>
      <c:valAx>
        <c:axId val="227383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4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A67-474C-8E39-CBC600C37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多媒系!$A$130:$A$134</c:f>
              <c:strCache>
                <c:ptCount val="5"/>
                <c:pt idx="0">
                  <c:v>非常願意</c:v>
                </c:pt>
                <c:pt idx="1">
                  <c:v>願意</c:v>
                </c:pt>
                <c:pt idx="2">
                  <c:v>普通</c:v>
                </c:pt>
                <c:pt idx="3">
                  <c:v>不願意</c:v>
                </c:pt>
                <c:pt idx="4">
                  <c:v>非常不願意</c:v>
                </c:pt>
              </c:strCache>
            </c:strRef>
          </c:cat>
          <c:val>
            <c:numRef>
              <c:f>多媒系!$C$130:$C$134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6-4673-9312-1A013CC5E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383864"/>
        <c:axId val="227377200"/>
      </c:barChart>
      <c:catAx>
        <c:axId val="227383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77200"/>
        <c:crosses val="autoZero"/>
        <c:auto val="1"/>
        <c:lblAlgn val="ctr"/>
        <c:lblOffset val="100"/>
        <c:noMultiLvlLbl val="0"/>
      </c:catAx>
      <c:valAx>
        <c:axId val="22737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38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多媒系!$A$138:$A$144</c:f>
              <c:strCache>
                <c:ptCount val="7"/>
                <c:pt idx="0">
                  <c:v>針對職場調整課程設計</c:v>
                </c:pt>
                <c:pt idx="1">
                  <c:v>增加至業界實習機會</c:v>
                </c:pt>
                <c:pt idx="2">
                  <c:v>強化實務的應用</c:v>
                </c:pt>
                <c:pt idx="3">
                  <c:v>協助學生瞭解及規劃職涯方向</c:v>
                </c:pt>
                <c:pt idx="4">
                  <c:v>專業證照取得</c:v>
                </c:pt>
                <c:pt idx="5">
                  <c:v>加強外語能力</c:v>
                </c:pt>
                <c:pt idx="6">
                  <c:v>其他</c:v>
                </c:pt>
              </c:strCache>
            </c:strRef>
          </c:cat>
          <c:val>
            <c:numRef>
              <c:f>多媒系!$C$138:$C$144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E-4F45-A4A7-9FA74E57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7800"/>
        <c:axId val="227271136"/>
      </c:barChart>
      <c:catAx>
        <c:axId val="227277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1136"/>
        <c:crosses val="autoZero"/>
        <c:auto val="1"/>
        <c:lblAlgn val="ctr"/>
        <c:lblOffset val="100"/>
        <c:noMultiLvlLbl val="0"/>
      </c:catAx>
      <c:valAx>
        <c:axId val="22727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7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多媒系!$A$148:$A$161</c:f>
              <c:strCache>
                <c:ptCount val="14"/>
                <c:pt idx="0">
                  <c:v>畢業成績</c:v>
                </c:pt>
                <c:pt idx="1">
                  <c:v>實務經驗</c:v>
                </c:pt>
                <c:pt idx="2">
                  <c:v>外語能力</c:v>
                </c:pt>
                <c:pt idx="3">
                  <c:v>人際關係</c:v>
                </c:pt>
                <c:pt idx="4">
                  <c:v>社團經驗</c:v>
                </c:pt>
                <c:pt idx="5">
                  <c:v>職場倫理</c:v>
                </c:pt>
                <c:pt idx="6">
                  <c:v>溝通能力</c:v>
                </c:pt>
                <c:pt idx="7">
                  <c:v>電腦能力</c:v>
                </c:pt>
                <c:pt idx="8">
                  <c:v>儀容談吐</c:v>
                </c:pt>
                <c:pt idx="9">
                  <c:v>打工經驗</c:v>
                </c:pt>
                <c:pt idx="10">
                  <c:v>工作態度、配合度</c:v>
                </c:pt>
                <c:pt idx="11">
                  <c:v>專業技能、競賽得獎經歷</c:v>
                </c:pt>
                <c:pt idx="12">
                  <c:v>未來發展潛力</c:v>
                </c:pt>
                <c:pt idx="13">
                  <c:v>其他</c:v>
                </c:pt>
              </c:strCache>
            </c:strRef>
          </c:cat>
          <c:val>
            <c:numRef>
              <c:f>多媒系!$C$148:$C$161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B-42AF-A0FF-DFB6A038D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4272"/>
        <c:axId val="227270744"/>
      </c:barChart>
      <c:catAx>
        <c:axId val="22727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0744"/>
        <c:crosses val="autoZero"/>
        <c:auto val="1"/>
        <c:lblAlgn val="ctr"/>
        <c:lblOffset val="100"/>
        <c:noMultiLvlLbl val="0"/>
      </c:catAx>
      <c:valAx>
        <c:axId val="227270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4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多媒系!$A$165:$A$166</c:f>
              <c:strCache>
                <c:ptCount val="2"/>
                <c:pt idx="0">
                  <c:v>有</c:v>
                </c:pt>
                <c:pt idx="1">
                  <c:v>沒有</c:v>
                </c:pt>
              </c:strCache>
            </c:strRef>
          </c:cat>
          <c:val>
            <c:numRef>
              <c:f>多媒系!$C$165:$C$166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5-405F-8933-4B45E8321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5056"/>
        <c:axId val="227277016"/>
      </c:barChart>
      <c:catAx>
        <c:axId val="22727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7016"/>
        <c:crosses val="autoZero"/>
        <c:auto val="1"/>
        <c:lblAlgn val="ctr"/>
        <c:lblOffset val="100"/>
        <c:noMultiLvlLbl val="0"/>
      </c:catAx>
      <c:valAx>
        <c:axId val="22727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5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多媒系!$A$170:$A$171</c:f>
              <c:strCache>
                <c:ptCount val="2"/>
                <c:pt idx="0">
                  <c:v>願意</c:v>
                </c:pt>
                <c:pt idx="1">
                  <c:v>目前尚未規劃</c:v>
                </c:pt>
              </c:strCache>
            </c:strRef>
          </c:cat>
          <c:val>
            <c:numRef>
              <c:f>多媒系!$C$170:$C$171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404-84CD-FFD8D738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275840"/>
        <c:axId val="227270352"/>
      </c:barChart>
      <c:catAx>
        <c:axId val="22727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0352"/>
        <c:crosses val="autoZero"/>
        <c:auto val="1"/>
        <c:lblAlgn val="ctr"/>
        <c:lblOffset val="100"/>
        <c:noMultiLvlLbl val="0"/>
      </c:catAx>
      <c:valAx>
        <c:axId val="22727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27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9F4-42FA-9681-08B6E9D1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7688"/>
        <c:axId val="457103176"/>
      </c:barChart>
      <c:catAx>
        <c:axId val="45709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3176"/>
        <c:crosses val="autoZero"/>
        <c:auto val="1"/>
        <c:lblAlgn val="ctr"/>
        <c:lblOffset val="100"/>
        <c:noMultiLvlLbl val="0"/>
      </c:catAx>
      <c:valAx>
        <c:axId val="457103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7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D3E-4514-82D1-F3F17499A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7096"/>
        <c:axId val="457108664"/>
      </c:barChart>
      <c:catAx>
        <c:axId val="457107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664"/>
        <c:crosses val="autoZero"/>
        <c:auto val="1"/>
        <c:lblAlgn val="ctr"/>
        <c:lblOffset val="100"/>
        <c:noMultiLvlLbl val="0"/>
      </c:catAx>
      <c:valAx>
        <c:axId val="457108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58-4F1D-A223-087F8887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8272"/>
        <c:axId val="457104352"/>
      </c:barChart>
      <c:catAx>
        <c:axId val="45710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352"/>
        <c:crosses val="autoZero"/>
        <c:auto val="1"/>
        <c:lblAlgn val="ctr"/>
        <c:lblOffset val="100"/>
        <c:noMultiLvlLbl val="0"/>
      </c:catAx>
      <c:valAx>
        <c:axId val="45710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3DF-491E-9BFA-29F6D0D3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4744"/>
        <c:axId val="457105920"/>
      </c:barChart>
      <c:catAx>
        <c:axId val="45710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920"/>
        <c:crosses val="autoZero"/>
        <c:auto val="1"/>
        <c:lblAlgn val="ctr"/>
        <c:lblOffset val="100"/>
        <c:noMultiLvlLbl val="0"/>
      </c:catAx>
      <c:valAx>
        <c:axId val="457105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4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F5-40F4-B9A8-EA7ED8734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9840"/>
        <c:axId val="457109056"/>
      </c:barChart>
      <c:catAx>
        <c:axId val="45710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056"/>
        <c:crosses val="autoZero"/>
        <c:auto val="1"/>
        <c:lblAlgn val="ctr"/>
        <c:lblOffset val="100"/>
        <c:noMultiLvlLbl val="0"/>
      </c:catAx>
      <c:valAx>
        <c:axId val="457109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C93-4A1D-9EBB-1D56C6B3F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3BA-42A6-9D34-0CC89F87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5136"/>
        <c:axId val="457098080"/>
      </c:barChart>
      <c:catAx>
        <c:axId val="45710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080"/>
        <c:crosses val="autoZero"/>
        <c:auto val="1"/>
        <c:lblAlgn val="ctr"/>
        <c:lblOffset val="100"/>
        <c:noMultiLvlLbl val="0"/>
      </c:catAx>
      <c:valAx>
        <c:axId val="457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5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973-4A81-A762-15C125001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098472"/>
        <c:axId val="457107488"/>
      </c:barChart>
      <c:catAx>
        <c:axId val="45709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7488"/>
        <c:crosses val="autoZero"/>
        <c:auto val="1"/>
        <c:lblAlgn val="ctr"/>
        <c:lblOffset val="100"/>
        <c:noMultiLvlLbl val="0"/>
      </c:catAx>
      <c:valAx>
        <c:axId val="457107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934-48AC-AC90-11963822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0040"/>
        <c:axId val="457098864"/>
      </c:barChart>
      <c:catAx>
        <c:axId val="457100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098864"/>
        <c:crosses val="autoZero"/>
        <c:auto val="1"/>
        <c:lblAlgn val="ctr"/>
        <c:lblOffset val="100"/>
        <c:noMultiLvlLbl val="0"/>
      </c:catAx>
      <c:valAx>
        <c:axId val="457098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0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22-4382-8C9A-4DBFC056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7101216"/>
        <c:axId val="457101608"/>
      </c:barChart>
      <c:catAx>
        <c:axId val="45710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608"/>
        <c:crosses val="autoZero"/>
        <c:auto val="1"/>
        <c:lblAlgn val="ctr"/>
        <c:lblOffset val="100"/>
        <c:noMultiLvlLbl val="0"/>
      </c:catAx>
      <c:valAx>
        <c:axId val="457101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7101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68-4FE5-8140-2742DFE75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3728"/>
        <c:axId val="460694120"/>
      </c:barChart>
      <c:catAx>
        <c:axId val="46069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120"/>
        <c:crosses val="autoZero"/>
        <c:auto val="1"/>
        <c:lblAlgn val="ctr"/>
        <c:lblOffset val="100"/>
        <c:noMultiLvlLbl val="0"/>
      </c:catAx>
      <c:valAx>
        <c:axId val="460694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462-4491-94E2-B7A315000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7256"/>
        <c:axId val="460686280"/>
      </c:barChart>
      <c:catAx>
        <c:axId val="460697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280"/>
        <c:crosses val="autoZero"/>
        <c:auto val="1"/>
        <c:lblAlgn val="ctr"/>
        <c:lblOffset val="100"/>
        <c:noMultiLvlLbl val="0"/>
      </c:catAx>
      <c:valAx>
        <c:axId val="46068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E34-4EE8-BFDA-711992372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160"/>
        <c:axId val="460690984"/>
      </c:barChart>
      <c:catAx>
        <c:axId val="4606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984"/>
        <c:crosses val="autoZero"/>
        <c:auto val="1"/>
        <c:lblAlgn val="ctr"/>
        <c:lblOffset val="100"/>
        <c:noMultiLvlLbl val="0"/>
      </c:catAx>
      <c:valAx>
        <c:axId val="460690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41-46C3-97E8-94D0C9269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0200"/>
        <c:axId val="460697648"/>
      </c:barChart>
      <c:catAx>
        <c:axId val="46069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7648"/>
        <c:crosses val="autoZero"/>
        <c:auto val="1"/>
        <c:lblAlgn val="ctr"/>
        <c:lblOffset val="100"/>
        <c:noMultiLvlLbl val="0"/>
      </c:catAx>
      <c:valAx>
        <c:axId val="460697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0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DA-43B9-956B-D5E41B31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5888"/>
        <c:axId val="460691376"/>
      </c:barChart>
      <c:catAx>
        <c:axId val="460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376"/>
        <c:crosses val="autoZero"/>
        <c:auto val="1"/>
        <c:lblAlgn val="ctr"/>
        <c:lblOffset val="100"/>
        <c:noMultiLvlLbl val="0"/>
      </c:catAx>
      <c:valAx>
        <c:axId val="46069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BC4-42B0-B05E-82E0CAF1D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6672"/>
        <c:axId val="460689024"/>
      </c:barChart>
      <c:catAx>
        <c:axId val="460686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024"/>
        <c:crosses val="autoZero"/>
        <c:auto val="1"/>
        <c:lblAlgn val="ctr"/>
        <c:lblOffset val="100"/>
        <c:noMultiLvlLbl val="0"/>
      </c:catAx>
      <c:valAx>
        <c:axId val="460689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6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A49-42DC-8F49-AEC62764C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284-40E8-B734-789468C66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7064"/>
        <c:axId val="460692552"/>
      </c:barChart>
      <c:catAx>
        <c:axId val="46068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552"/>
        <c:crosses val="autoZero"/>
        <c:auto val="1"/>
        <c:lblAlgn val="ctr"/>
        <c:lblOffset val="100"/>
        <c:noMultiLvlLbl val="0"/>
      </c:catAx>
      <c:valAx>
        <c:axId val="460692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7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AD-49C5-8F53-CB24A1A43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1768"/>
        <c:axId val="460689416"/>
      </c:barChart>
      <c:catAx>
        <c:axId val="460691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416"/>
        <c:crosses val="autoZero"/>
        <c:auto val="1"/>
        <c:lblAlgn val="ctr"/>
        <c:lblOffset val="100"/>
        <c:noMultiLvlLbl val="0"/>
      </c:catAx>
      <c:valAx>
        <c:axId val="460689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1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ACE-4A26-90F5-7282B189A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2944"/>
        <c:axId val="460693336"/>
      </c:barChart>
      <c:catAx>
        <c:axId val="46069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3336"/>
        <c:crosses val="autoZero"/>
        <c:auto val="1"/>
        <c:lblAlgn val="ctr"/>
        <c:lblOffset val="100"/>
        <c:noMultiLvlLbl val="0"/>
      </c:catAx>
      <c:valAx>
        <c:axId val="460693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D43-4225-8751-B1B8656D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4904"/>
        <c:axId val="460695688"/>
      </c:barChart>
      <c:catAx>
        <c:axId val="46069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5688"/>
        <c:crosses val="autoZero"/>
        <c:auto val="1"/>
        <c:lblAlgn val="ctr"/>
        <c:lblOffset val="100"/>
        <c:noMultiLvlLbl val="0"/>
      </c:catAx>
      <c:valAx>
        <c:axId val="460695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4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5B-4867-921B-65DDDF9A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FA8-40FB-ADC5-F22ED0A5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ADF-41B0-B508-8C78D909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9EB-41A9-BC2F-EE2E27085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9E-4E95-B7C7-4CB5A1238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E1-4200-BB2E-0A602A3F2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設計學院!$A$40:$A$44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設計學院!$C$40:$C$44</c:f>
              <c:numCache>
                <c:formatCode>0.00%</c:formatCode>
                <c:ptCount val="5"/>
                <c:pt idx="0">
                  <c:v>0.63636363636363635</c:v>
                </c:pt>
                <c:pt idx="1">
                  <c:v>0.36363636363636365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F-4099-833B-6747E74A2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2312"/>
        <c:axId val="225385448"/>
      </c:barChart>
      <c:catAx>
        <c:axId val="225382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5448"/>
        <c:crosses val="autoZero"/>
        <c:auto val="1"/>
        <c:lblAlgn val="ctr"/>
        <c:lblOffset val="100"/>
        <c:noMultiLvlLbl val="0"/>
      </c:catAx>
      <c:valAx>
        <c:axId val="2253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2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951-4A35-AFB3-E9FC87A1C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88632"/>
        <c:axId val="460689808"/>
      </c:barChart>
      <c:catAx>
        <c:axId val="460688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9808"/>
        <c:crosses val="autoZero"/>
        <c:auto val="1"/>
        <c:lblAlgn val="ctr"/>
        <c:lblOffset val="100"/>
        <c:noMultiLvlLbl val="0"/>
      </c:catAx>
      <c:valAx>
        <c:axId val="46068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88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6A-474E-9CDF-D1E93592C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1B5-44AE-89D6-0801444C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A4-4F5D-BB00-6E96C69D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331-4B24-9DE7-F35C37EBB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19-4B77-BFD2-BCF7BC0E07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632-478C-A68E-89C7F726D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8A2-47F3-BE78-C7148CD09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F5B-4B51-A4E5-6E2D64D1B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5A5-40A1-915A-F5DB42E0A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50F-4229-9349-31B41AEAE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17-404A-9867-C43CEBBCA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784"/>
        <c:axId val="460706272"/>
      </c:barChart>
      <c:catAx>
        <c:axId val="46070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272"/>
        <c:crosses val="autoZero"/>
        <c:auto val="1"/>
        <c:lblAlgn val="ctr"/>
        <c:lblOffset val="100"/>
        <c:noMultiLvlLbl val="0"/>
      </c:catAx>
      <c:valAx>
        <c:axId val="460706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2A-4129-9BD3-E8F51A06D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8F-46DB-A8F2-E267F74C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0.5</c:v>
              </c:pt>
              <c:pt idx="7">
                <c:v>0</c:v>
              </c:pt>
              <c:pt idx="8">
                <c:v>0</c:v>
              </c:pt>
              <c:pt idx="9">
                <c:v>0.5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50E-434F-BD94-DAC8882B1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D427-4DF4-AE90-8971FF892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182E-4E94-91EA-2DBB75CE3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97-4FF8-AE93-5BAB10A36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0.6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DD4-498F-800D-16A4B9918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</c:v>
              </c:pt>
              <c:pt idx="1">
                <c:v>0.5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13-4E0D-A112-579C8695E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A7-4479-AF25-197467638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3A5-4FF4-8C0E-4C33C6E47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157-4C0F-9CF1-A3E130C262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0000"/>
        <c:axId val="460701176"/>
      </c:barChart>
      <c:catAx>
        <c:axId val="460700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176"/>
        <c:crosses val="autoZero"/>
        <c:auto val="1"/>
        <c:lblAlgn val="ctr"/>
        <c:lblOffset val="100"/>
        <c:noMultiLvlLbl val="0"/>
      </c:catAx>
      <c:valAx>
        <c:axId val="460701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0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0.1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29-4D78-AC8F-57EB750BA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92A2-4368-AFEF-4750B2BFB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064-470D-BBDE-05E8359E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123-40ED-BA65-5913C65E1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88-4D7D-92AD-5F99F8282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</c:v>
              </c:pt>
              <c:pt idx="1">
                <c:v>0.5</c:v>
              </c:pt>
              <c:pt idx="2">
                <c:v>0.2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35-4AD4-866C-1D7E31C9D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0A34-4AF7-B395-FC7460EF8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2F1-4017-8134-C650B1520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5E4-4AFF-829D-C55F2BBF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4EF-4A64-B28C-5040CD1D7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418-4A11-95EA-A412A590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312"/>
        <c:axId val="460702352"/>
      </c:barChart>
      <c:catAx>
        <c:axId val="46070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2352"/>
        <c:crosses val="autoZero"/>
        <c:auto val="1"/>
        <c:lblAlgn val="ctr"/>
        <c:lblOffset val="100"/>
        <c:noMultiLvlLbl val="0"/>
      </c:catAx>
      <c:valAx>
        <c:axId val="46070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C0C-47EB-BE68-CB2A62DE1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7.6923076923076927E-2</c:v>
              </c:pt>
              <c:pt idx="1">
                <c:v>0.23076923076923078</c:v>
              </c:pt>
              <c:pt idx="2">
                <c:v>0.19230769230769232</c:v>
              </c:pt>
              <c:pt idx="3">
                <c:v>0.15384615384615385</c:v>
              </c:pt>
              <c:pt idx="4">
                <c:v>0.15384615384615385</c:v>
              </c:pt>
              <c:pt idx="5">
                <c:v>0.15384615384615385</c:v>
              </c:pt>
              <c:pt idx="6">
                <c:v>3.8461538461538464E-2</c:v>
              </c:pt>
            </c:numLit>
          </c:val>
          <c:extLst>
            <c:ext xmlns:c16="http://schemas.microsoft.com/office/drawing/2014/chart" uri="{C3380CC4-5D6E-409C-BE32-E72D297353CC}">
              <c16:uniqueId val="{00000000-7F4E-4F90-A2F0-B4EC9232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0.10416666666666667</c:v>
              </c:pt>
              <c:pt idx="2">
                <c:v>6.25E-2</c:v>
              </c:pt>
              <c:pt idx="3">
                <c:v>2.0833333333333332E-2</c:v>
              </c:pt>
              <c:pt idx="4">
                <c:v>4.1666666666666664E-2</c:v>
              </c:pt>
              <c:pt idx="5">
                <c:v>0.10416666666666667</c:v>
              </c:pt>
              <c:pt idx="6">
                <c:v>0.16666666666666666</c:v>
              </c:pt>
              <c:pt idx="7">
                <c:v>4.1666666666666664E-2</c:v>
              </c:pt>
              <c:pt idx="8">
                <c:v>4.1666666666666664E-2</c:v>
              </c:pt>
              <c:pt idx="9">
                <c:v>2.0833333333333332E-2</c:v>
              </c:pt>
              <c:pt idx="10">
                <c:v>0.1875</c:v>
              </c:pt>
              <c:pt idx="11">
                <c:v>8.3333333333333329E-2</c:v>
              </c:pt>
              <c:pt idx="12">
                <c:v>0.125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4F3-4722-966C-D3CE05E5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</c:v>
              </c:pt>
              <c:pt idx="1">
                <c:v>0.3</c:v>
              </c:pt>
            </c:numLit>
          </c:val>
          <c:extLst>
            <c:ext xmlns:c16="http://schemas.microsoft.com/office/drawing/2014/chart" uri="{C3380CC4-5D6E-409C-BE32-E72D297353CC}">
              <c16:uniqueId val="{00000000-725A-43E8-8527-09A0FBF8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0.6</c:v>
              </c:pt>
              <c:pt idx="1">
                <c:v>0.4</c:v>
              </c:pt>
            </c:numLit>
          </c:val>
          <c:extLst>
            <c:ext xmlns:c16="http://schemas.microsoft.com/office/drawing/2014/chart" uri="{C3380CC4-5D6E-409C-BE32-E72D297353CC}">
              <c16:uniqueId val="{00000000-3D3B-4592-BB8B-DD6E7114B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02168"/>
        <c:axId val="453606872"/>
      </c:barChart>
      <c:catAx>
        <c:axId val="453602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6872"/>
        <c:crosses val="autoZero"/>
        <c:auto val="1"/>
        <c:lblAlgn val="ctr"/>
        <c:lblOffset val="100"/>
        <c:noMultiLvlLbl val="0"/>
      </c:catAx>
      <c:valAx>
        <c:axId val="453606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02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0.37272727272727274</c:v>
              </c:pt>
              <c:pt idx="2">
                <c:v>8.1818181818181818E-2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B2-4985-BD76-DC9DB4F4D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7136"/>
        <c:axId val="222074392"/>
      </c:barChart>
      <c:catAx>
        <c:axId val="22207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392"/>
        <c:crosses val="autoZero"/>
        <c:auto val="1"/>
        <c:lblAlgn val="ctr"/>
        <c:lblOffset val="100"/>
        <c:noMultiLvlLbl val="0"/>
      </c:catAx>
      <c:valAx>
        <c:axId val="22207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7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0.55454545454545456</c:v>
              </c:pt>
              <c:pt idx="1">
                <c:v>0.36363636363636365</c:v>
              </c:pt>
              <c:pt idx="2">
                <c:v>7.2727272727272724E-2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3D9-453F-935E-8FBBE4AE8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4000"/>
        <c:axId val="222074784"/>
      </c:barChart>
      <c:catAx>
        <c:axId val="2220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784"/>
        <c:crosses val="autoZero"/>
        <c:auto val="1"/>
        <c:lblAlgn val="ctr"/>
        <c:lblOffset val="100"/>
        <c:noMultiLvlLbl val="0"/>
      </c:catAx>
      <c:valAx>
        <c:axId val="22207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4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0.22727272727272727</c:v>
              </c:pt>
              <c:pt idx="1">
                <c:v>0.33636363636363636</c:v>
              </c:pt>
              <c:pt idx="2">
                <c:v>0.42727272727272725</c:v>
              </c:pt>
              <c:pt idx="3">
                <c:v>0</c:v>
              </c:pt>
              <c:pt idx="4">
                <c:v>9.0909090909090905E-3</c:v>
              </c:pt>
            </c:numLit>
          </c:val>
          <c:extLst>
            <c:ext xmlns:c16="http://schemas.microsoft.com/office/drawing/2014/chart" uri="{C3380CC4-5D6E-409C-BE32-E72D297353CC}">
              <c16:uniqueId val="{00000000-488D-4E11-8AA3-E6B3749AD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075568"/>
        <c:axId val="222075960"/>
      </c:barChart>
      <c:catAx>
        <c:axId val="22207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960"/>
        <c:crosses val="autoZero"/>
        <c:auto val="1"/>
        <c:lblAlgn val="ctr"/>
        <c:lblOffset val="100"/>
        <c:noMultiLvlLbl val="0"/>
      </c:catAx>
      <c:valAx>
        <c:axId val="222075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07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0.42727272727272725</c:v>
              </c:pt>
              <c:pt idx="2">
                <c:v>2.7272727272727271E-2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94-4D77-9E87-96597C74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2728"/>
        <c:axId val="222749592"/>
      </c:barChart>
      <c:catAx>
        <c:axId val="222752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592"/>
        <c:crosses val="autoZero"/>
        <c:auto val="1"/>
        <c:lblAlgn val="ctr"/>
        <c:lblOffset val="100"/>
        <c:noMultiLvlLbl val="0"/>
      </c:catAx>
      <c:valAx>
        <c:axId val="222749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0.62727272727272732</c:v>
              </c:pt>
              <c:pt idx="1">
                <c:v>0.33636363636363636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839-4BC7-BB3B-42EBB027C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984"/>
        <c:axId val="222751944"/>
      </c:barChart>
      <c:catAx>
        <c:axId val="222749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944"/>
        <c:crosses val="autoZero"/>
        <c:auto val="1"/>
        <c:lblAlgn val="ctr"/>
        <c:lblOffset val="100"/>
        <c:noMultiLvlLbl val="0"/>
      </c:catAx>
      <c:valAx>
        <c:axId val="222751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C59-4EB6-82F3-39A27D2A0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1568"/>
        <c:axId val="460699216"/>
      </c:barChart>
      <c:catAx>
        <c:axId val="46070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216"/>
        <c:crosses val="autoZero"/>
        <c:auto val="1"/>
        <c:lblAlgn val="ctr"/>
        <c:lblOffset val="100"/>
        <c:noMultiLvlLbl val="0"/>
      </c:catAx>
      <c:valAx>
        <c:axId val="46069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0.30909090909090908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EF2-4B24-99D5-5BC1D4C93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8416"/>
        <c:axId val="222747632"/>
      </c:barChart>
      <c:catAx>
        <c:axId val="2227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7632"/>
        <c:crosses val="autoZero"/>
        <c:auto val="1"/>
        <c:lblAlgn val="ctr"/>
        <c:lblOffset val="100"/>
        <c:noMultiLvlLbl val="0"/>
      </c:catAx>
      <c:valAx>
        <c:axId val="222747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6.363636363636363E-2</c:v>
              </c:pt>
            </c:numLit>
          </c:val>
          <c:extLst>
            <c:ext xmlns:c16="http://schemas.microsoft.com/office/drawing/2014/chart" uri="{C3380CC4-5D6E-409C-BE32-E72D297353CC}">
              <c16:uniqueId val="{00000000-9F9F-4E96-8A1F-E43684FCA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1552"/>
        <c:axId val="222752336"/>
      </c:barChart>
      <c:catAx>
        <c:axId val="22275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2336"/>
        <c:crosses val="autoZero"/>
        <c:auto val="1"/>
        <c:lblAlgn val="ctr"/>
        <c:lblOffset val="100"/>
        <c:noMultiLvlLbl val="0"/>
      </c:catAx>
      <c:valAx>
        <c:axId val="22275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0.34545454545454546</c:v>
              </c:pt>
              <c:pt idx="2">
                <c:v>5.4545454545454543E-2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F84-4E86-88ED-E68EAA589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3120"/>
        <c:axId val="222753512"/>
      </c:barChart>
      <c:catAx>
        <c:axId val="222753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512"/>
        <c:crosses val="autoZero"/>
        <c:auto val="1"/>
        <c:lblAlgn val="ctr"/>
        <c:lblOffset val="100"/>
        <c:noMultiLvlLbl val="0"/>
      </c:catAx>
      <c:valAx>
        <c:axId val="222753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3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</c:v>
              </c:pt>
              <c:pt idx="2">
                <c:v>5.4545454545454543E-2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841-45D3-A002-7A9A0394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49200"/>
        <c:axId val="222754296"/>
      </c:barChart>
      <c:catAx>
        <c:axId val="22274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296"/>
        <c:crosses val="autoZero"/>
        <c:auto val="1"/>
        <c:lblAlgn val="ctr"/>
        <c:lblOffset val="100"/>
        <c:noMultiLvlLbl val="0"/>
      </c:catAx>
      <c:valAx>
        <c:axId val="222754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4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0.5636363636363636</c:v>
              </c:pt>
              <c:pt idx="1">
                <c:v>0.38181818181818183</c:v>
              </c:pt>
              <c:pt idx="2">
                <c:v>4.5454545454545456E-2</c:v>
              </c:pt>
              <c:pt idx="3">
                <c:v>9.0909090909090905E-3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815-4B69-8408-83B29C562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754688"/>
        <c:axId val="223375456"/>
      </c:barChart>
      <c:catAx>
        <c:axId val="22275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456"/>
        <c:crosses val="autoZero"/>
        <c:auto val="1"/>
        <c:lblAlgn val="ctr"/>
        <c:lblOffset val="100"/>
        <c:noMultiLvlLbl val="0"/>
      </c:catAx>
      <c:valAx>
        <c:axId val="22337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2754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0.41818181818181815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B9-4751-803F-BEB6FEC58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8592"/>
        <c:axId val="223379376"/>
      </c:barChart>
      <c:catAx>
        <c:axId val="223378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376"/>
        <c:crosses val="autoZero"/>
        <c:auto val="1"/>
        <c:lblAlgn val="ctr"/>
        <c:lblOffset val="100"/>
        <c:noMultiLvlLbl val="0"/>
      </c:catAx>
      <c:valAx>
        <c:axId val="223379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8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0.42727272727272725</c:v>
              </c:pt>
              <c:pt idx="1">
                <c:v>0.42727272727272725</c:v>
              </c:pt>
              <c:pt idx="2">
                <c:v>0.14545454545454545</c:v>
              </c:pt>
            </c:numLit>
          </c:val>
          <c:extLst>
            <c:ext xmlns:c16="http://schemas.microsoft.com/office/drawing/2014/chart" uri="{C3380CC4-5D6E-409C-BE32-E72D297353CC}">
              <c16:uniqueId val="{00000000-63AF-4411-B715-D16412F33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632"/>
        <c:axId val="223373104"/>
      </c:barChart>
      <c:catAx>
        <c:axId val="223376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104"/>
        <c:crosses val="autoZero"/>
        <c:auto val="1"/>
        <c:lblAlgn val="ctr"/>
        <c:lblOffset val="100"/>
        <c:noMultiLvlLbl val="0"/>
      </c:catAx>
      <c:valAx>
        <c:axId val="22337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0.51818181818181819</c:v>
              </c:pt>
              <c:pt idx="1">
                <c:v>0.41818181818181815</c:v>
              </c:pt>
              <c:pt idx="2">
                <c:v>6.363636363636363E-2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C4B-4E93-AF87-54BE32A09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4280"/>
        <c:axId val="223379768"/>
      </c:barChart>
      <c:catAx>
        <c:axId val="223374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9768"/>
        <c:crosses val="autoZero"/>
        <c:auto val="1"/>
        <c:lblAlgn val="ctr"/>
        <c:lblOffset val="100"/>
        <c:noMultiLvlLbl val="0"/>
      </c:catAx>
      <c:valAx>
        <c:axId val="223379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0.53636363636363638</c:v>
              </c:pt>
              <c:pt idx="1">
                <c:v>0.41818181818181815</c:v>
              </c:pt>
              <c:pt idx="2">
                <c:v>4.5454545454545456E-2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561-408D-A43F-A16CACBD3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3496"/>
        <c:axId val="223380160"/>
      </c:barChart>
      <c:catAx>
        <c:axId val="223373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80160"/>
        <c:crosses val="autoZero"/>
        <c:auto val="1"/>
        <c:lblAlgn val="ctr"/>
        <c:lblOffset val="100"/>
        <c:noMultiLvlLbl val="0"/>
      </c:catAx>
      <c:valAx>
        <c:axId val="22338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3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0.32727272727272727</c:v>
              </c:pt>
              <c:pt idx="2">
                <c:v>3.6363636363636362E-2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C00-4353-940A-BA5F2F4DE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6240"/>
        <c:axId val="223374672"/>
      </c:barChart>
      <c:catAx>
        <c:axId val="22337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4672"/>
        <c:crosses val="autoZero"/>
        <c:auto val="1"/>
        <c:lblAlgn val="ctr"/>
        <c:lblOffset val="100"/>
        <c:noMultiLvlLbl val="0"/>
      </c:catAx>
      <c:valAx>
        <c:axId val="22337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6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61E-4504-A8CF-C746C0E2E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4704"/>
        <c:axId val="460708232"/>
      </c:barChart>
      <c:catAx>
        <c:axId val="46070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232"/>
        <c:crosses val="autoZero"/>
        <c:auto val="1"/>
        <c:lblAlgn val="ctr"/>
        <c:lblOffset val="100"/>
        <c:noMultiLvlLbl val="0"/>
      </c:catAx>
      <c:valAx>
        <c:axId val="460708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4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0.71818181818181814</c:v>
              </c:pt>
              <c:pt idx="1">
                <c:v>0.26363636363636361</c:v>
              </c:pt>
              <c:pt idx="2">
                <c:v>1.8181818181818181E-2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1F2-460F-A062-C2CCD9682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375064"/>
        <c:axId val="223375848"/>
      </c:barChart>
      <c:catAx>
        <c:axId val="223375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848"/>
        <c:crosses val="autoZero"/>
        <c:auto val="1"/>
        <c:lblAlgn val="ctr"/>
        <c:lblOffset val="100"/>
        <c:noMultiLvlLbl val="0"/>
      </c:catAx>
      <c:valAx>
        <c:axId val="223375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375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0.11379310344827587</c:v>
              </c:pt>
              <c:pt idx="1">
                <c:v>0.23103448275862068</c:v>
              </c:pt>
              <c:pt idx="2">
                <c:v>0.24482758620689654</c:v>
              </c:pt>
              <c:pt idx="3">
                <c:v>0.1206896551724138</c:v>
              </c:pt>
              <c:pt idx="4">
                <c:v>0.12758620689655173</c:v>
              </c:pt>
              <c:pt idx="5">
                <c:v>0.15172413793103448</c:v>
              </c:pt>
              <c:pt idx="6">
                <c:v>1.0344827586206896E-2</c:v>
              </c:pt>
            </c:numLit>
          </c:val>
          <c:extLst>
            <c:ext xmlns:c16="http://schemas.microsoft.com/office/drawing/2014/chart" uri="{C3380CC4-5D6E-409C-BE32-E72D297353CC}">
              <c16:uniqueId val="{00000000-B35F-4D86-8A72-6AAAE335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7224"/>
        <c:axId val="223737616"/>
      </c:barChart>
      <c:catAx>
        <c:axId val="223737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616"/>
        <c:crosses val="autoZero"/>
        <c:auto val="1"/>
        <c:lblAlgn val="ctr"/>
        <c:lblOffset val="100"/>
        <c:noMultiLvlLbl val="0"/>
      </c:catAx>
      <c:valAx>
        <c:axId val="223737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7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1.3409961685823755E-2</c:v>
              </c:pt>
              <c:pt idx="1">
                <c:v>0.13409961685823754</c:v>
              </c:pt>
              <c:pt idx="2">
                <c:v>4.4061302681992334E-2</c:v>
              </c:pt>
              <c:pt idx="3">
                <c:v>6.8965517241379309E-2</c:v>
              </c:pt>
              <c:pt idx="4">
                <c:v>9.5785440613026813E-3</c:v>
              </c:pt>
              <c:pt idx="5">
                <c:v>7.8544061302681989E-2</c:v>
              </c:pt>
              <c:pt idx="6">
                <c:v>0.17624521072796934</c:v>
              </c:pt>
              <c:pt idx="7">
                <c:v>6.5134099616858232E-2</c:v>
              </c:pt>
              <c:pt idx="8">
                <c:v>8.6206896551724144E-2</c:v>
              </c:pt>
              <c:pt idx="9">
                <c:v>1.9157088122605363E-2</c:v>
              </c:pt>
              <c:pt idx="10">
                <c:v>0.17241379310344829</c:v>
              </c:pt>
              <c:pt idx="11">
                <c:v>5.1724137931034482E-2</c:v>
              </c:pt>
              <c:pt idx="12">
                <c:v>8.0459770114942528E-2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DAD-4FFA-902F-284343E57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38400"/>
        <c:axId val="223739576"/>
      </c:barChart>
      <c:catAx>
        <c:axId val="22373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9576"/>
        <c:crosses val="autoZero"/>
        <c:auto val="1"/>
        <c:lblAlgn val="ctr"/>
        <c:lblOffset val="100"/>
        <c:noMultiLvlLbl val="0"/>
      </c:catAx>
      <c:valAx>
        <c:axId val="223739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0.73636363636363633</c:v>
              </c:pt>
              <c:pt idx="1">
                <c:v>0.26363636363636361</c:v>
              </c:pt>
            </c:numLit>
          </c:val>
          <c:extLst>
            <c:ext xmlns:c16="http://schemas.microsoft.com/office/drawing/2014/chart" uri="{C3380CC4-5D6E-409C-BE32-E72D297353CC}">
              <c16:uniqueId val="{00000000-7164-4A55-AD51-B51BED3B5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1928"/>
        <c:axId val="223736832"/>
      </c:barChart>
      <c:catAx>
        <c:axId val="223741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6832"/>
        <c:crosses val="autoZero"/>
        <c:auto val="1"/>
        <c:lblAlgn val="ctr"/>
        <c:lblOffset val="100"/>
        <c:noMultiLvlLbl val="0"/>
      </c:catAx>
      <c:valAx>
        <c:axId val="22373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1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0.71818181818181814</c:v>
              </c:pt>
              <c:pt idx="1">
                <c:v>0.2818181818181818</c:v>
              </c:pt>
            </c:numLit>
          </c:val>
          <c:extLst>
            <c:ext xmlns:c16="http://schemas.microsoft.com/office/drawing/2014/chart" uri="{C3380CC4-5D6E-409C-BE32-E72D297353CC}">
              <c16:uniqueId val="{00000000-525B-416D-9851-D7C4FA2FF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3740752"/>
        <c:axId val="223738792"/>
      </c:barChart>
      <c:catAx>
        <c:axId val="22374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38792"/>
        <c:crosses val="autoZero"/>
        <c:auto val="1"/>
        <c:lblAlgn val="ctr"/>
        <c:lblOffset val="100"/>
        <c:noMultiLvlLbl val="0"/>
      </c:catAx>
      <c:valAx>
        <c:axId val="223738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3740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15E-4D2B-BBF3-ECA8C8CC1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D5-4106-B8F2-E645B53ED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048-4086-B094-C8B0541C4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7DD-433A-88CD-13365492C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2BD-4EA0-A250-B2B09867B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3D-4306-8FC5-B5AA26DD8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0192"/>
        <c:axId val="460709800"/>
      </c:barChart>
      <c:catAx>
        <c:axId val="46071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800"/>
        <c:crosses val="autoZero"/>
        <c:auto val="1"/>
        <c:lblAlgn val="ctr"/>
        <c:lblOffset val="100"/>
        <c:noMultiLvlLbl val="0"/>
      </c:catAx>
      <c:valAx>
        <c:axId val="460709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0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D5C-4841-B8B5-784BD2C9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AE64-4B9E-948A-322ADD274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D90-4C3E-9B49-50A6B0ECD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5A1-40C3-82AB-CE02B5369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C79-49DA-A226-BD2E856F5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5D-4BA1-B47B-D03652F36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9101-4A5A-ABB9-94EB83C86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F7A-4429-915D-959A413F7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B80-4642-81DD-AE58EF566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A4A-4D56-AF1A-2C43DA2E8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6BF-41BF-AB8F-0626E5D4F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7448"/>
        <c:axId val="460705096"/>
      </c:barChart>
      <c:catAx>
        <c:axId val="460707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096"/>
        <c:crosses val="autoZero"/>
        <c:auto val="1"/>
        <c:lblAlgn val="ctr"/>
        <c:lblOffset val="100"/>
        <c:noMultiLvlLbl val="0"/>
      </c:catAx>
      <c:valAx>
        <c:axId val="460705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7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A2A-47F3-9A9D-BDE57DFF9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3CFD-41A2-805F-BE66DEB40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52-4FF3-9698-3E650A16F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32DA-4505-A108-9A788B0FF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2162-4235-8034-C663CF4E9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195-4509-A2F0-223C63954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0152"/>
        <c:axId val="454269368"/>
      </c:barChart>
      <c:catAx>
        <c:axId val="454270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9368"/>
        <c:crosses val="autoZero"/>
        <c:auto val="1"/>
        <c:lblAlgn val="ctr"/>
        <c:lblOffset val="100"/>
        <c:noMultiLvlLbl val="0"/>
      </c:catAx>
      <c:valAx>
        <c:axId val="45426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0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F49-46ED-822C-79A4F75A8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1920"/>
        <c:axId val="454266624"/>
      </c:barChart>
      <c:catAx>
        <c:axId val="45426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6624"/>
        <c:crosses val="autoZero"/>
        <c:auto val="1"/>
        <c:lblAlgn val="ctr"/>
        <c:lblOffset val="100"/>
        <c:noMultiLvlLbl val="0"/>
      </c:catAx>
      <c:valAx>
        <c:axId val="4542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</c:v>
              </c:pt>
              <c:pt idx="1">
                <c:v>0.28000000000000003</c:v>
              </c:pt>
              <c:pt idx="2">
                <c:v>0.36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6E-4E57-A3D3-086A55C08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67408"/>
        <c:axId val="454262312"/>
      </c:barChart>
      <c:catAx>
        <c:axId val="45426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2312"/>
        <c:crosses val="autoZero"/>
        <c:auto val="1"/>
        <c:lblAlgn val="ctr"/>
        <c:lblOffset val="100"/>
        <c:noMultiLvlLbl val="0"/>
      </c:catAx>
      <c:valAx>
        <c:axId val="454262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6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0.36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91B-46DB-91F9-39959E2AC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3680"/>
        <c:axId val="454274072"/>
      </c:barChart>
      <c:catAx>
        <c:axId val="45427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072"/>
        <c:crosses val="autoZero"/>
        <c:auto val="1"/>
        <c:lblAlgn val="ctr"/>
        <c:lblOffset val="100"/>
        <c:noMultiLvlLbl val="0"/>
      </c:catAx>
      <c:valAx>
        <c:axId val="454274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DDF-4F6F-9DC1-999069266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504"/>
        <c:axId val="454273288"/>
      </c:barChart>
      <c:catAx>
        <c:axId val="454272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3288"/>
        <c:crosses val="autoZero"/>
        <c:auto val="1"/>
        <c:lblAlgn val="ctr"/>
        <c:lblOffset val="100"/>
        <c:noMultiLvlLbl val="0"/>
      </c:catAx>
      <c:valAx>
        <c:axId val="45427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0F-4D2A-9D92-8148A3990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3136"/>
        <c:axId val="460703920"/>
      </c:barChart>
      <c:catAx>
        <c:axId val="460703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920"/>
        <c:crosses val="autoZero"/>
        <c:auto val="1"/>
        <c:lblAlgn val="ctr"/>
        <c:lblOffset val="100"/>
        <c:noMultiLvlLbl val="0"/>
      </c:catAx>
      <c:valAx>
        <c:axId val="46070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3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0DA-4065-A6B7-6119A02E5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4272112"/>
        <c:axId val="454274464"/>
      </c:barChart>
      <c:catAx>
        <c:axId val="45427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4464"/>
        <c:crosses val="autoZero"/>
        <c:auto val="1"/>
        <c:lblAlgn val="ctr"/>
        <c:lblOffset val="100"/>
        <c:noMultiLvlLbl val="0"/>
      </c:catAx>
      <c:valAx>
        <c:axId val="454274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4272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12D-43F8-844E-D95D23CFD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9400"/>
        <c:axId val="455151360"/>
      </c:barChart>
      <c:catAx>
        <c:axId val="455149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360"/>
        <c:crosses val="autoZero"/>
        <c:auto val="1"/>
        <c:lblAlgn val="ctr"/>
        <c:lblOffset val="100"/>
        <c:noMultiLvlLbl val="0"/>
      </c:catAx>
      <c:valAx>
        <c:axId val="45515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9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14-43BE-9045-07DFDF9CF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7440"/>
        <c:axId val="455154888"/>
      </c:barChart>
      <c:catAx>
        <c:axId val="455147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888"/>
        <c:crosses val="autoZero"/>
        <c:auto val="1"/>
        <c:lblAlgn val="ctr"/>
        <c:lblOffset val="100"/>
        <c:noMultiLvlLbl val="0"/>
      </c:catAx>
      <c:valAx>
        <c:axId val="45515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7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ECB-42D9-B279-84C0AC5E0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1752"/>
        <c:axId val="455154104"/>
      </c:barChart>
      <c:catAx>
        <c:axId val="455151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104"/>
        <c:crosses val="autoZero"/>
        <c:auto val="1"/>
        <c:lblAlgn val="ctr"/>
        <c:lblOffset val="100"/>
        <c:noMultiLvlLbl val="0"/>
      </c:catAx>
      <c:valAx>
        <c:axId val="455154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1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5E6-4228-8458-248E691BA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144"/>
        <c:axId val="455148224"/>
      </c:barChart>
      <c:catAx>
        <c:axId val="455152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224"/>
        <c:crosses val="autoZero"/>
        <c:auto val="1"/>
        <c:lblAlgn val="ctr"/>
        <c:lblOffset val="100"/>
        <c:noMultiLvlLbl val="0"/>
      </c:catAx>
      <c:valAx>
        <c:axId val="45514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0.48</c:v>
              </c:pt>
              <c:pt idx="1">
                <c:v>0.48</c:v>
              </c:pt>
              <c:pt idx="2">
                <c:v>0.04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46D-43CF-9133-51BA5170A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48616"/>
        <c:axId val="455154496"/>
      </c:barChart>
      <c:catAx>
        <c:axId val="455148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4496"/>
        <c:crosses val="autoZero"/>
        <c:auto val="1"/>
        <c:lblAlgn val="ctr"/>
        <c:lblOffset val="100"/>
        <c:noMultiLvlLbl val="0"/>
      </c:catAx>
      <c:valAx>
        <c:axId val="45515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48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0.56000000000000005</c:v>
              </c:pt>
              <c:pt idx="1">
                <c:v>0.4</c:v>
              </c:pt>
              <c:pt idx="2">
                <c:v>0.04</c:v>
              </c:pt>
            </c:numLit>
          </c:val>
          <c:extLst>
            <c:ext xmlns:c16="http://schemas.microsoft.com/office/drawing/2014/chart" uri="{C3380CC4-5D6E-409C-BE32-E72D297353CC}">
              <c16:uniqueId val="{00000000-B152-4C61-AA79-7B6446276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928"/>
        <c:axId val="455150184"/>
      </c:barChart>
      <c:catAx>
        <c:axId val="4551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0184"/>
        <c:crosses val="autoZero"/>
        <c:auto val="1"/>
        <c:lblAlgn val="ctr"/>
        <c:lblOffset val="100"/>
        <c:noMultiLvlLbl val="0"/>
      </c:catAx>
      <c:valAx>
        <c:axId val="455150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B06-408A-8656-D91A2B632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152536"/>
        <c:axId val="455153320"/>
      </c:barChart>
      <c:catAx>
        <c:axId val="455152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3320"/>
        <c:crosses val="autoZero"/>
        <c:auto val="1"/>
        <c:lblAlgn val="ctr"/>
        <c:lblOffset val="100"/>
        <c:noMultiLvlLbl val="0"/>
      </c:catAx>
      <c:valAx>
        <c:axId val="45515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15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0.68</c:v>
              </c:pt>
              <c:pt idx="1">
                <c:v>0.32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17-44D4-A57A-AE0F523DE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776"/>
        <c:axId val="455890952"/>
      </c:barChart>
      <c:catAx>
        <c:axId val="45588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952"/>
        <c:crosses val="autoZero"/>
        <c:auto val="1"/>
        <c:lblAlgn val="ctr"/>
        <c:lblOffset val="100"/>
        <c:noMultiLvlLbl val="0"/>
      </c:catAx>
      <c:valAx>
        <c:axId val="45589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0.76</c:v>
              </c:pt>
              <c:pt idx="1">
                <c:v>0.24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A7D-49F7-BB60-FCDC38262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0760"/>
        <c:axId val="455886640"/>
      </c:barChart>
      <c:catAx>
        <c:axId val="455880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6640"/>
        <c:crosses val="autoZero"/>
        <c:auto val="1"/>
        <c:lblAlgn val="ctr"/>
        <c:lblOffset val="100"/>
        <c:noMultiLvlLbl val="0"/>
      </c:catAx>
      <c:valAx>
        <c:axId val="45588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0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036-4B56-8E5F-87DBD7D13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6664"/>
        <c:axId val="460705880"/>
      </c:barChart>
      <c:catAx>
        <c:axId val="460706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5880"/>
        <c:crosses val="autoZero"/>
        <c:auto val="1"/>
        <c:lblAlgn val="ctr"/>
        <c:lblOffset val="100"/>
        <c:noMultiLvlLbl val="0"/>
      </c:catAx>
      <c:valAx>
        <c:axId val="46070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6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</c:v>
              </c:pt>
              <c:pt idx="1">
                <c:v>0.28000000000000003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ECD-41F6-B19C-A268DAF9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0560"/>
        <c:axId val="455888208"/>
      </c:barChart>
      <c:catAx>
        <c:axId val="455890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8208"/>
        <c:crosses val="autoZero"/>
        <c:auto val="1"/>
        <c:lblAlgn val="ctr"/>
        <c:lblOffset val="100"/>
        <c:noMultiLvlLbl val="0"/>
      </c:catAx>
      <c:valAx>
        <c:axId val="45588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0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399F-4F22-9186-14732C223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92912"/>
        <c:axId val="455882328"/>
      </c:barChart>
      <c:catAx>
        <c:axId val="45589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2328"/>
        <c:crosses val="autoZero"/>
        <c:auto val="1"/>
        <c:lblAlgn val="ctr"/>
        <c:lblOffset val="100"/>
        <c:noMultiLvlLbl val="0"/>
      </c:catAx>
      <c:valAx>
        <c:axId val="455882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0.92</c:v>
              </c:pt>
              <c:pt idx="1">
                <c:v>0.08</c:v>
              </c:pt>
            </c:numLit>
          </c:val>
          <c:extLst>
            <c:ext xmlns:c16="http://schemas.microsoft.com/office/drawing/2014/chart" uri="{C3380CC4-5D6E-409C-BE32-E72D297353CC}">
              <c16:uniqueId val="{00000000-3F20-4474-9436-7713B3884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5889384"/>
        <c:axId val="455892520"/>
      </c:barChart>
      <c:catAx>
        <c:axId val="455889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92520"/>
        <c:crosses val="autoZero"/>
        <c:auto val="1"/>
        <c:lblAlgn val="ctr"/>
        <c:lblOffset val="100"/>
        <c:noMultiLvlLbl val="0"/>
      </c:catAx>
      <c:valAx>
        <c:axId val="455892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5889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640-4A57-A2B8-E7D71E113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0.18181818181818182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68-4219-99AF-82B8ACE486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0.36363636363636365</c:v>
              </c:pt>
              <c:pt idx="2">
                <c:v>0.45454545454545453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F72A-42FE-97C9-D334E42FC5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0.36363636363636365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B79-4D94-8D79-BE390C9FC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0.36363636363636365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DB-46C7-8D0B-B7EB9B1D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92-4E09-9E93-C0AD87768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0.54545454545454541</c:v>
              </c:pt>
              <c:pt idx="2">
                <c:v>0.27272727272727271</c:v>
              </c:pt>
            </c:numLit>
          </c:val>
          <c:extLst>
            <c:ext xmlns:c16="http://schemas.microsoft.com/office/drawing/2014/chart" uri="{C3380CC4-5D6E-409C-BE32-E72D297353CC}">
              <c16:uniqueId val="{00000000-6DCE-4493-8A78-D6B72739A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設計學院!$A$48:$A$52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設計學院!$C$48:$C$52</c:f>
              <c:numCache>
                <c:formatCode>0.00%</c:formatCode>
                <c:ptCount val="5"/>
                <c:pt idx="0">
                  <c:v>0.36363636363636365</c:v>
                </c:pt>
                <c:pt idx="1">
                  <c:v>0.63636363636363635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2-4DF3-9FE2-D37947A26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6624"/>
        <c:axId val="225385056"/>
      </c:barChart>
      <c:catAx>
        <c:axId val="225386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5056"/>
        <c:crosses val="autoZero"/>
        <c:auto val="1"/>
        <c:lblAlgn val="ctr"/>
        <c:lblOffset val="100"/>
        <c:noMultiLvlLbl val="0"/>
      </c:catAx>
      <c:valAx>
        <c:axId val="22538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5D4-4445-97DE-8B62C0661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08624"/>
        <c:axId val="460709408"/>
      </c:barChart>
      <c:catAx>
        <c:axId val="46070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9408"/>
        <c:crosses val="autoZero"/>
        <c:auto val="1"/>
        <c:lblAlgn val="ctr"/>
        <c:lblOffset val="100"/>
        <c:noMultiLvlLbl val="0"/>
      </c:catAx>
      <c:valAx>
        <c:axId val="46070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08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003-4257-80CD-041B421D1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0.45454545454545453</c:v>
              </c:pt>
              <c:pt idx="1">
                <c:v>0.27272727272727271</c:v>
              </c:pt>
              <c:pt idx="2">
                <c:v>0.27272727272727271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22B2-4CB3-AA57-8D7D6BB92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0.54545454545454541</c:v>
              </c:pt>
              <c:pt idx="1">
                <c:v>0.27272727272727271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FCC-4765-B0AD-B80FDC61D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9.0909090909090912E-2</c:v>
              </c:pt>
              <c:pt idx="1">
                <c:v>0.81818181818181823</c:v>
              </c:pt>
              <c:pt idx="2">
                <c:v>9.0909090909090912E-2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AC9-4D62-9B55-7A32D78F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0.18181818181818182</c:v>
              </c:pt>
              <c:pt idx="1">
                <c:v>0.63636363636363635</c:v>
              </c:pt>
              <c:pt idx="2">
                <c:v>0.18181818181818182</c:v>
              </c:pt>
            </c:numLit>
          </c:val>
          <c:extLst>
            <c:ext xmlns:c16="http://schemas.microsoft.com/office/drawing/2014/chart" uri="{C3380CC4-5D6E-409C-BE32-E72D297353CC}">
              <c16:uniqueId val="{00000000-8B92-4007-86EA-0880F201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0.27272727272727271</c:v>
              </c:pt>
              <c:pt idx="1">
                <c:v>0.54545454545454541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FAA-49F8-9892-1E3233614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0.36363636363636365</c:v>
              </c:pt>
              <c:pt idx="1">
                <c:v>0.45454545454545453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07D0-4A45-A885-43AC82FE66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0.63636363636363635</c:v>
              </c:pt>
              <c:pt idx="1">
                <c:v>0.18181818181818182</c:v>
              </c:pt>
              <c:pt idx="2">
                <c:v>0.18181818181818182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14E-4AA5-B933-550D8991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0.72727272727272729</c:v>
              </c:pt>
              <c:pt idx="1">
                <c:v>0.27272727272727271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011-4A3B-9809-18F1B0F02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0.1388888888888889</c:v>
              </c:pt>
              <c:pt idx="1">
                <c:v>0.25</c:v>
              </c:pt>
              <c:pt idx="2">
                <c:v>0.25</c:v>
              </c:pt>
              <c:pt idx="3">
                <c:v>0.19444444444444445</c:v>
              </c:pt>
              <c:pt idx="4">
                <c:v>8.3333333333333329E-2</c:v>
              </c:pt>
              <c:pt idx="5">
                <c:v>5.5555555555555552E-2</c:v>
              </c:pt>
              <c:pt idx="6">
                <c:v>2.7777777777777776E-2</c:v>
              </c:pt>
            </c:numLit>
          </c:val>
          <c:extLst>
            <c:ext xmlns:c16="http://schemas.microsoft.com/office/drawing/2014/chart" uri="{C3380CC4-5D6E-409C-BE32-E72D297353CC}">
              <c16:uniqueId val="{00000000-75F3-4C07-95B1-FB2C2AD17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454-4179-88E6-198336EB4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699608"/>
        <c:axId val="460713328"/>
      </c:barChart>
      <c:catAx>
        <c:axId val="46069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328"/>
        <c:crosses val="autoZero"/>
        <c:auto val="1"/>
        <c:lblAlgn val="ctr"/>
        <c:lblOffset val="100"/>
        <c:noMultiLvlLbl val="0"/>
      </c:catAx>
      <c:valAx>
        <c:axId val="46071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699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0.14814814814814814</c:v>
              </c:pt>
              <c:pt idx="2">
                <c:v>0</c:v>
              </c:pt>
              <c:pt idx="3">
                <c:v>9.2592592592592587E-2</c:v>
              </c:pt>
              <c:pt idx="4">
                <c:v>1.8518518518518517E-2</c:v>
              </c:pt>
              <c:pt idx="5">
                <c:v>0.16666666666666666</c:v>
              </c:pt>
              <c:pt idx="6">
                <c:v>0.20370370370370369</c:v>
              </c:pt>
              <c:pt idx="7">
                <c:v>0</c:v>
              </c:pt>
              <c:pt idx="8">
                <c:v>0.1111111111111111</c:v>
              </c:pt>
              <c:pt idx="9">
                <c:v>1.8518518518518517E-2</c:v>
              </c:pt>
              <c:pt idx="10">
                <c:v>0.18518518518518517</c:v>
              </c:pt>
              <c:pt idx="11">
                <c:v>0</c:v>
              </c:pt>
              <c:pt idx="12">
                <c:v>5.5555555555555552E-2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09-47CA-9F87-C0E92BB44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BE6E-427F-92C7-7BD0F9FB3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0.90909090909090906</c:v>
              </c:pt>
              <c:pt idx="1">
                <c:v>9.0909090909090912E-2</c:v>
              </c:pt>
            </c:numLit>
          </c:val>
          <c:extLst>
            <c:ext xmlns:c16="http://schemas.microsoft.com/office/drawing/2014/chart" uri="{C3380CC4-5D6E-409C-BE32-E72D297353CC}">
              <c16:uniqueId val="{00000000-1A71-4443-ABE8-6926FCD9A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多媒系!$C$6:$C$10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0E-46D7-B3AE-82CC4722B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68656"/>
        <c:axId val="443172184"/>
      </c:barChart>
      <c:catAx>
        <c:axId val="443168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184"/>
        <c:crosses val="autoZero"/>
        <c:auto val="1"/>
        <c:lblAlgn val="ctr"/>
        <c:lblOffset val="100"/>
        <c:noMultiLvlLbl val="0"/>
      </c:catAx>
      <c:valAx>
        <c:axId val="443172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8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多媒系!$C$14:$C$18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50-44A9-A4C8-BAAFD6769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172968"/>
        <c:axId val="443167480"/>
      </c:barChart>
      <c:catAx>
        <c:axId val="443172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67480"/>
        <c:crosses val="autoZero"/>
        <c:auto val="1"/>
        <c:lblAlgn val="ctr"/>
        <c:lblOffset val="100"/>
        <c:noMultiLvlLbl val="0"/>
      </c:catAx>
      <c:valAx>
        <c:axId val="443167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3172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多媒系!$C$120:$C$124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B-489C-972C-FF179BADA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5512"/>
        <c:axId val="444087080"/>
      </c:barChart>
      <c:catAx>
        <c:axId val="444085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080"/>
        <c:crosses val="autoZero"/>
        <c:auto val="1"/>
        <c:lblAlgn val="ctr"/>
        <c:lblOffset val="100"/>
        <c:noMultiLvlLbl val="0"/>
      </c:catAx>
      <c:valAx>
        <c:axId val="444087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5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多媒系!$C$24:$C$28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8-46C3-9584-BE56057FE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9432"/>
        <c:axId val="444082376"/>
      </c:barChart>
      <c:catAx>
        <c:axId val="444089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2376"/>
        <c:crosses val="autoZero"/>
        <c:auto val="1"/>
        <c:lblAlgn val="ctr"/>
        <c:lblOffset val="100"/>
        <c:noMultiLvlLbl val="0"/>
      </c:catAx>
      <c:valAx>
        <c:axId val="444082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多媒系!$C$32:$C$36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A-4F0D-B08E-C082E6833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7864"/>
        <c:axId val="444087472"/>
      </c:barChart>
      <c:catAx>
        <c:axId val="444087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472"/>
        <c:crosses val="autoZero"/>
        <c:auto val="1"/>
        <c:lblAlgn val="ctr"/>
        <c:lblOffset val="100"/>
        <c:noMultiLvlLbl val="0"/>
      </c:catAx>
      <c:valAx>
        <c:axId val="444087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7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多媒系!$C$40:$C$44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1-42E3-AD4B-C1928486B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296"/>
        <c:axId val="444085904"/>
      </c:barChart>
      <c:catAx>
        <c:axId val="444086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904"/>
        <c:crosses val="autoZero"/>
        <c:auto val="1"/>
        <c:lblAlgn val="ctr"/>
        <c:lblOffset val="100"/>
        <c:noMultiLvlLbl val="0"/>
      </c:catAx>
      <c:valAx>
        <c:axId val="44408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多媒系!$C$48:$C$52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8-43A4-936C-E93760BF0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6688"/>
        <c:axId val="444085120"/>
      </c:barChart>
      <c:catAx>
        <c:axId val="444086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5120"/>
        <c:crosses val="autoZero"/>
        <c:auto val="1"/>
        <c:lblAlgn val="ctr"/>
        <c:lblOffset val="100"/>
        <c:noMultiLvlLbl val="0"/>
      </c:catAx>
      <c:valAx>
        <c:axId val="4440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6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</c:v>
              </c:pt>
              <c:pt idx="1">
                <c:v>1</c:v>
              </c:pt>
              <c:pt idx="2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8317-4837-A471-5D6EE0245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152"/>
        <c:axId val="460717248"/>
      </c:barChart>
      <c:catAx>
        <c:axId val="46071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248"/>
        <c:crosses val="autoZero"/>
        <c:auto val="1"/>
        <c:lblAlgn val="ctr"/>
        <c:lblOffset val="100"/>
        <c:noMultiLvlLbl val="0"/>
      </c:catAx>
      <c:valAx>
        <c:axId val="460717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多媒系!$C$56:$C$60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16-4205-AB70-8F559A198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8256"/>
        <c:axId val="444089040"/>
      </c:barChart>
      <c:catAx>
        <c:axId val="44408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9040"/>
        <c:crosses val="autoZero"/>
        <c:auto val="1"/>
        <c:lblAlgn val="ctr"/>
        <c:lblOffset val="100"/>
        <c:noMultiLvlLbl val="0"/>
      </c:catAx>
      <c:valAx>
        <c:axId val="444089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8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多媒系!$C$64:$C$68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42-4CE4-891D-C11EA6A7C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084336"/>
        <c:axId val="444084728"/>
      </c:barChart>
      <c:catAx>
        <c:axId val="44408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728"/>
        <c:crosses val="autoZero"/>
        <c:auto val="1"/>
        <c:lblAlgn val="ctr"/>
        <c:lblOffset val="100"/>
        <c:noMultiLvlLbl val="0"/>
      </c:catAx>
      <c:valAx>
        <c:axId val="44408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08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多媒系!$C$72:$C$76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D-49BE-A7EF-3165E6F47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936"/>
        <c:axId val="441426856"/>
      </c:barChart>
      <c:catAx>
        <c:axId val="44142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856"/>
        <c:crosses val="autoZero"/>
        <c:auto val="1"/>
        <c:lblAlgn val="ctr"/>
        <c:lblOffset val="100"/>
        <c:noMultiLvlLbl val="0"/>
      </c:catAx>
      <c:valAx>
        <c:axId val="44142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多媒系!$C$80:$C$84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DF-4AA3-B0AF-C0B11E9F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5680"/>
        <c:axId val="441423720"/>
      </c:barChart>
      <c:catAx>
        <c:axId val="44142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3720"/>
        <c:crosses val="autoZero"/>
        <c:auto val="1"/>
        <c:lblAlgn val="ctr"/>
        <c:lblOffset val="100"/>
        <c:noMultiLvlLbl val="0"/>
      </c:catAx>
      <c:valAx>
        <c:axId val="44142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5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多媒系!$C$88:$C$92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F-4731-B89A-C64A8D2E4A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8424"/>
        <c:axId val="441424896"/>
      </c:barChart>
      <c:catAx>
        <c:axId val="441428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896"/>
        <c:crosses val="autoZero"/>
        <c:auto val="1"/>
        <c:lblAlgn val="ctr"/>
        <c:lblOffset val="100"/>
        <c:noMultiLvlLbl val="0"/>
      </c:catAx>
      <c:valAx>
        <c:axId val="44142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多媒系!$C$96:$C$100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4-4475-A785-4ED8BD829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4112"/>
        <c:axId val="441428032"/>
      </c:barChart>
      <c:catAx>
        <c:axId val="44142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032"/>
        <c:crosses val="autoZero"/>
        <c:auto val="1"/>
        <c:lblAlgn val="ctr"/>
        <c:lblOffset val="100"/>
        <c:noMultiLvlLbl val="0"/>
      </c:catAx>
      <c:valAx>
        <c:axId val="441428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4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多媒系!$C$104:$C$108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4A-4978-AA8C-5871A2342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6072"/>
        <c:axId val="441428816"/>
      </c:barChart>
      <c:catAx>
        <c:axId val="441426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8816"/>
        <c:crosses val="autoZero"/>
        <c:auto val="1"/>
        <c:lblAlgn val="ctr"/>
        <c:lblOffset val="100"/>
        <c:noMultiLvlLbl val="0"/>
      </c:catAx>
      <c:valAx>
        <c:axId val="441428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Ref>
              <c:f>多媒系!$C$112:$C$116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B-48CE-9845-2ED960A95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2544"/>
        <c:axId val="441426464"/>
      </c:barChart>
      <c:catAx>
        <c:axId val="44142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6464"/>
        <c:crosses val="autoZero"/>
        <c:auto val="1"/>
        <c:lblAlgn val="ctr"/>
        <c:lblOffset val="100"/>
        <c:noMultiLvlLbl val="0"/>
      </c:catAx>
      <c:valAx>
        <c:axId val="44142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Ref>
              <c:f>多媒系!$C$130:$C$134</c:f>
              <c:numCache>
                <c:formatCode>0.00%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4A-4261-B69A-E618734B8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427640"/>
        <c:axId val="444821304"/>
      </c:barChart>
      <c:catAx>
        <c:axId val="44142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1304"/>
        <c:crosses val="autoZero"/>
        <c:auto val="1"/>
        <c:lblAlgn val="ctr"/>
        <c:lblOffset val="100"/>
        <c:noMultiLvlLbl val="0"/>
      </c:catAx>
      <c:valAx>
        <c:axId val="44482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142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Ref>
              <c:f>多媒系!$C$138:$C$144</c:f>
              <c:numCache>
                <c:formatCode>0.00%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E-4180-81AF-5ECAF7BA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5424"/>
        <c:axId val="444815032"/>
      </c:barChart>
      <c:catAx>
        <c:axId val="444815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032"/>
        <c:crosses val="autoZero"/>
        <c:auto val="1"/>
        <c:lblAlgn val="ctr"/>
        <c:lblOffset val="100"/>
        <c:noMultiLvlLbl val="0"/>
      </c:catAx>
      <c:valAx>
        <c:axId val="44481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850-4759-961F-C40C64F37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4896"/>
        <c:axId val="460717640"/>
      </c:barChart>
      <c:catAx>
        <c:axId val="46071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7640"/>
        <c:crosses val="autoZero"/>
        <c:auto val="1"/>
        <c:lblAlgn val="ctr"/>
        <c:lblOffset val="100"/>
        <c:noMultiLvlLbl val="0"/>
      </c:catAx>
      <c:valAx>
        <c:axId val="460717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Ref>
              <c:f>多媒系!$C$148:$C$161</c:f>
              <c:numCache>
                <c:formatCode>0.00%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5A7-933B-8715FB3F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0328"/>
        <c:axId val="444820912"/>
      </c:barChart>
      <c:catAx>
        <c:axId val="44481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912"/>
        <c:crosses val="autoZero"/>
        <c:auto val="1"/>
        <c:lblAlgn val="ctr"/>
        <c:lblOffset val="100"/>
        <c:noMultiLvlLbl val="0"/>
      </c:catAx>
      <c:valAx>
        <c:axId val="44482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0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Ref>
              <c:f>多媒系!$C$165:$C$166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29-46B8-9AF0-61444F678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6600"/>
        <c:axId val="444815816"/>
      </c:barChart>
      <c:catAx>
        <c:axId val="444816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5816"/>
        <c:crosses val="autoZero"/>
        <c:auto val="1"/>
        <c:lblAlgn val="ctr"/>
        <c:lblOffset val="100"/>
        <c:noMultiLvlLbl val="0"/>
      </c:catAx>
      <c:valAx>
        <c:axId val="44481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6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Ref>
              <c:f>多媒系!$C$170:$C$171</c:f>
              <c:numCache>
                <c:formatCode>0.00%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5B-425F-AD80-8E09AAA2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818560"/>
        <c:axId val="444820128"/>
      </c:barChart>
      <c:catAx>
        <c:axId val="4448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20128"/>
        <c:crosses val="autoZero"/>
        <c:auto val="1"/>
        <c:lblAlgn val="ctr"/>
        <c:lblOffset val="100"/>
        <c:noMultiLvlLbl val="0"/>
      </c:catAx>
      <c:valAx>
        <c:axId val="444820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4481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443-4BAA-B06C-8AB05F743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1368"/>
        <c:axId val="460713720"/>
      </c:barChart>
      <c:catAx>
        <c:axId val="460711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3720"/>
        <c:crosses val="autoZero"/>
        <c:auto val="1"/>
        <c:lblAlgn val="ctr"/>
        <c:lblOffset val="100"/>
        <c:noMultiLvlLbl val="0"/>
      </c:catAx>
      <c:valAx>
        <c:axId val="460713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1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CA8-4CB8-BCF8-C2C43B6C4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2544"/>
        <c:axId val="460712936"/>
      </c:barChart>
      <c:catAx>
        <c:axId val="46071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936"/>
        <c:crosses val="autoZero"/>
        <c:auto val="1"/>
        <c:lblAlgn val="ctr"/>
        <c:lblOffset val="100"/>
        <c:noMultiLvlLbl val="0"/>
      </c:catAx>
      <c:valAx>
        <c:axId val="460712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B71-45F7-87A7-F43590FF7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5288"/>
        <c:axId val="460715680"/>
      </c:barChart>
      <c:catAx>
        <c:axId val="46071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680"/>
        <c:crosses val="autoZero"/>
        <c:auto val="1"/>
        <c:lblAlgn val="ctr"/>
        <c:lblOffset val="100"/>
        <c:noMultiLvlLbl val="0"/>
      </c:catAx>
      <c:valAx>
        <c:axId val="46071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0</c:v>
              </c:pt>
              <c:pt idx="1">
                <c:v>1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E6F-43FF-B318-98A18AF92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0716464"/>
        <c:axId val="460716856"/>
      </c:barChart>
      <c:catAx>
        <c:axId val="46071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856"/>
        <c:crosses val="autoZero"/>
        <c:auto val="1"/>
        <c:lblAlgn val="ctr"/>
        <c:lblOffset val="100"/>
        <c:noMultiLvlLbl val="0"/>
      </c:catAx>
      <c:valAx>
        <c:axId val="460716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071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0.5</c:v>
              </c:pt>
              <c:pt idx="7">
                <c:v>0</c:v>
              </c:pt>
              <c:pt idx="8">
                <c:v>0</c:v>
              </c:pt>
              <c:pt idx="9">
                <c:v>0.5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736-4858-B540-14327E0BE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72024"/>
        <c:axId val="462171632"/>
      </c:barChart>
      <c:catAx>
        <c:axId val="46217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1632"/>
        <c:crosses val="autoZero"/>
        <c:auto val="1"/>
        <c:lblAlgn val="ctr"/>
        <c:lblOffset val="100"/>
        <c:noMultiLvlLbl val="0"/>
      </c:catAx>
      <c:valAx>
        <c:axId val="462171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72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D2F7-4CC8-9FBA-4E0E8611A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8104"/>
        <c:axId val="462160264"/>
      </c:barChart>
      <c:catAx>
        <c:axId val="462168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0264"/>
        <c:crosses val="autoZero"/>
        <c:auto val="1"/>
        <c:lblAlgn val="ctr"/>
        <c:lblOffset val="100"/>
        <c:noMultiLvlLbl val="0"/>
      </c:catAx>
      <c:valAx>
        <c:axId val="46216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81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設計學院!$A$56:$A$60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設計學院!$C$56:$C$60</c:f>
              <c:numCache>
                <c:formatCode>0.00%</c:formatCode>
                <c:ptCount val="5"/>
                <c:pt idx="0">
                  <c:v>0.36363636363636365</c:v>
                </c:pt>
                <c:pt idx="1">
                  <c:v>0.63636363636363635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8-4C53-9F9B-A72F1227F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7408"/>
        <c:axId val="225381136"/>
      </c:barChart>
      <c:catAx>
        <c:axId val="22538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1136"/>
        <c:crosses val="autoZero"/>
        <c:auto val="1"/>
        <c:lblAlgn val="ctr"/>
        <c:lblOffset val="100"/>
        <c:noMultiLvlLbl val="0"/>
      </c:catAx>
      <c:valAx>
        <c:axId val="22538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7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願意</c:v>
              </c:pt>
              <c:pt idx="1">
                <c:v>目前尚未規劃</c:v>
              </c:pt>
            </c:str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0-468D-47AF-ACA4-886E6E3F6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2165752"/>
        <c:axId val="462161440"/>
      </c:barChart>
      <c:catAx>
        <c:axId val="4621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1440"/>
        <c:crosses val="autoZero"/>
        <c:auto val="1"/>
        <c:lblAlgn val="ctr"/>
        <c:lblOffset val="100"/>
        <c:noMultiLvlLbl val="0"/>
      </c:catAx>
      <c:valAx>
        <c:axId val="46216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62165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百分比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DE8D-4E20-8CFB-13611F3DF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464"/>
        <c:axId val="227073328"/>
      </c:barChart>
      <c:catAx>
        <c:axId val="22707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3328"/>
        <c:crosses val="autoZero"/>
        <c:auto val="1"/>
        <c:lblAlgn val="ctr"/>
        <c:lblOffset val="100"/>
        <c:noMultiLvlLbl val="0"/>
      </c:catAx>
      <c:valAx>
        <c:axId val="22707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0.6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FD1-4C0E-9FD3-9D3A45040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7640"/>
        <c:axId val="227075680"/>
      </c:barChart>
      <c:catAx>
        <c:axId val="227077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680"/>
        <c:crosses val="autoZero"/>
        <c:auto val="1"/>
        <c:lblAlgn val="ctr"/>
        <c:lblOffset val="100"/>
        <c:noMultiLvlLbl val="0"/>
      </c:catAx>
      <c:valAx>
        <c:axId val="22707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7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0.2</c:v>
              </c:pt>
              <c:pt idx="1">
                <c:v>0.5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E0-486A-919C-F105CD22A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2152"/>
        <c:axId val="227074112"/>
      </c:barChart>
      <c:catAx>
        <c:axId val="227072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4112"/>
        <c:crosses val="autoZero"/>
        <c:auto val="1"/>
        <c:lblAlgn val="ctr"/>
        <c:lblOffset val="100"/>
        <c:noMultiLvlLbl val="0"/>
      </c:catAx>
      <c:valAx>
        <c:axId val="22707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0AC-4B31-9BCD-C1993C5FF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6856"/>
        <c:axId val="227076072"/>
      </c:barChart>
      <c:catAx>
        <c:axId val="227076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072"/>
        <c:crosses val="autoZero"/>
        <c:auto val="1"/>
        <c:lblAlgn val="ctr"/>
        <c:lblOffset val="100"/>
        <c:noMultiLvlLbl val="0"/>
      </c:catAx>
      <c:valAx>
        <c:axId val="22707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6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191-4E5A-8662-7BE1F2E92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8032"/>
        <c:axId val="227072544"/>
      </c:barChart>
      <c:catAx>
        <c:axId val="22707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2544"/>
        <c:crosses val="autoZero"/>
        <c:auto val="1"/>
        <c:lblAlgn val="ctr"/>
        <c:lblOffset val="100"/>
        <c:noMultiLvlLbl val="0"/>
      </c:catAx>
      <c:valAx>
        <c:axId val="22707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8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0.1</c:v>
              </c:pt>
              <c:pt idx="2">
                <c:v>0.3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A7C-4057-AD87-554E87A2F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7075288"/>
        <c:axId val="227183408"/>
      </c:barChart>
      <c:catAx>
        <c:axId val="227075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183408"/>
        <c:crosses val="autoZero"/>
        <c:auto val="1"/>
        <c:lblAlgn val="ctr"/>
        <c:lblOffset val="100"/>
        <c:noMultiLvlLbl val="0"/>
      </c:catAx>
      <c:valAx>
        <c:axId val="22718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7075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DAFE-4123-B19D-A47C4DFD9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496"/>
        <c:axId val="452976712"/>
      </c:barChart>
      <c:catAx>
        <c:axId val="45297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6712"/>
        <c:crosses val="autoZero"/>
        <c:auto val="1"/>
        <c:lblAlgn val="ctr"/>
        <c:lblOffset val="100"/>
        <c:noMultiLvlLbl val="0"/>
      </c:catAx>
      <c:valAx>
        <c:axId val="45297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0.6</c:v>
              </c:pt>
              <c:pt idx="1">
                <c:v>0.3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326-4556-B679-4D23FBB96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456"/>
        <c:axId val="452975928"/>
      </c:barChart>
      <c:catAx>
        <c:axId val="45297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928"/>
        <c:crosses val="autoZero"/>
        <c:auto val="1"/>
        <c:lblAlgn val="ctr"/>
        <c:lblOffset val="100"/>
        <c:noMultiLvlLbl val="0"/>
      </c:catAx>
      <c:valAx>
        <c:axId val="45297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568-4A4C-B8D1-10A96F1C4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7888"/>
        <c:axId val="452978280"/>
      </c:barChart>
      <c:catAx>
        <c:axId val="45297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8280"/>
        <c:crosses val="autoZero"/>
        <c:auto val="1"/>
        <c:lblAlgn val="ctr"/>
        <c:lblOffset val="100"/>
        <c:noMultiLvlLbl val="0"/>
      </c:catAx>
      <c:valAx>
        <c:axId val="45297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7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設計學院!$A$64:$A$68</c:f>
              <c:strCache>
                <c:ptCount val="5"/>
                <c:pt idx="0">
                  <c:v>非常滿意</c:v>
                </c:pt>
                <c:pt idx="1">
                  <c:v>滿意</c:v>
                </c:pt>
                <c:pt idx="2">
                  <c:v>普通</c:v>
                </c:pt>
                <c:pt idx="3">
                  <c:v>不滿意</c:v>
                </c:pt>
                <c:pt idx="4">
                  <c:v>非常不滿意</c:v>
                </c:pt>
              </c:strCache>
            </c:strRef>
          </c:cat>
          <c:val>
            <c:numRef>
              <c:f>設計學院!$C$64:$C$68</c:f>
              <c:numCache>
                <c:formatCode>0.00%</c:formatCode>
                <c:ptCount val="5"/>
                <c:pt idx="0">
                  <c:v>0.27272727272727271</c:v>
                </c:pt>
                <c:pt idx="1">
                  <c:v>0.72727272727272729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F-4E59-B699-454580A90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381528"/>
        <c:axId val="225384664"/>
      </c:barChart>
      <c:catAx>
        <c:axId val="225381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4664"/>
        <c:crosses val="autoZero"/>
        <c:auto val="1"/>
        <c:lblAlgn val="ctr"/>
        <c:lblOffset val="100"/>
        <c:noMultiLvlLbl val="0"/>
      </c:catAx>
      <c:valAx>
        <c:axId val="225384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25381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0.4</c:v>
              </c:pt>
              <c:pt idx="2">
                <c:v>0.1</c:v>
              </c:pt>
              <c:pt idx="3">
                <c:v>0.1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76F-43A6-9FA7-CB07CE18F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2792"/>
        <c:axId val="452979064"/>
      </c:barChart>
      <c:catAx>
        <c:axId val="452972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064"/>
        <c:crosses val="autoZero"/>
        <c:auto val="1"/>
        <c:lblAlgn val="ctr"/>
        <c:lblOffset val="100"/>
        <c:noMultiLvlLbl val="0"/>
      </c:catAx>
      <c:valAx>
        <c:axId val="45297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2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0.3</c:v>
              </c:pt>
              <c:pt idx="1">
                <c:v>0.5</c:v>
              </c:pt>
              <c:pt idx="2">
                <c:v>0.2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5C45-4CA8-A0E8-8BEDC7DC2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9848"/>
        <c:axId val="452980240"/>
      </c:barChart>
      <c:catAx>
        <c:axId val="45297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80240"/>
        <c:crosses val="autoZero"/>
        <c:auto val="1"/>
        <c:lblAlgn val="ctr"/>
        <c:lblOffset val="100"/>
        <c:noMultiLvlLbl val="0"/>
      </c:catAx>
      <c:valAx>
        <c:axId val="45298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</c:numLit>
          </c:val>
          <c:extLst>
            <c:ext xmlns:c16="http://schemas.microsoft.com/office/drawing/2014/chart" uri="{C3380CC4-5D6E-409C-BE32-E72D297353CC}">
              <c16:uniqueId val="{00000000-3D38-4DDA-AEE5-C948828B1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3576"/>
        <c:axId val="452973968"/>
      </c:barChart>
      <c:catAx>
        <c:axId val="452973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968"/>
        <c:crosses val="autoZero"/>
        <c:auto val="1"/>
        <c:lblAlgn val="ctr"/>
        <c:lblOffset val="100"/>
        <c:noMultiLvlLbl val="0"/>
      </c:catAx>
      <c:valAx>
        <c:axId val="45297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3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0.4</c:v>
              </c:pt>
              <c:pt idx="1">
                <c:v>0.5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7662-41B3-84A8-4A77A5685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2975536"/>
        <c:axId val="453696712"/>
      </c:barChart>
      <c:catAx>
        <c:axId val="45297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6712"/>
        <c:crosses val="autoZero"/>
        <c:auto val="1"/>
        <c:lblAlgn val="ctr"/>
        <c:lblOffset val="100"/>
        <c:noMultiLvlLbl val="0"/>
      </c:catAx>
      <c:valAx>
        <c:axId val="453696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2975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D80-4916-B5BC-46708E4D4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9848"/>
        <c:axId val="453699064"/>
      </c:barChart>
      <c:catAx>
        <c:axId val="453699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064"/>
        <c:crosses val="autoZero"/>
        <c:auto val="1"/>
        <c:lblAlgn val="ctr"/>
        <c:lblOffset val="100"/>
        <c:noMultiLvlLbl val="0"/>
      </c:catAx>
      <c:valAx>
        <c:axId val="453699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非常滿意</c:v>
              </c:pt>
              <c:pt idx="1">
                <c:v>滿意</c:v>
              </c:pt>
              <c:pt idx="2">
                <c:v>普通</c:v>
              </c:pt>
              <c:pt idx="3">
                <c:v>不滿意</c:v>
              </c:pt>
              <c:pt idx="4">
                <c:v>非常不滿意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0.4</c:v>
              </c:pt>
              <c:pt idx="2">
                <c:v>0.1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F00-45EA-B665-1983BCCA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700240"/>
        <c:axId val="453695536"/>
      </c:barChart>
      <c:catAx>
        <c:axId val="45370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536"/>
        <c:crosses val="autoZero"/>
        <c:auto val="1"/>
        <c:lblAlgn val="ctr"/>
        <c:lblOffset val="100"/>
        <c:noMultiLvlLbl val="0"/>
      </c:catAx>
      <c:valAx>
        <c:axId val="453695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700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5"/>
              <c:pt idx="0">
                <c:v>非常願意</c:v>
              </c:pt>
              <c:pt idx="1">
                <c:v>願意</c:v>
              </c:pt>
              <c:pt idx="2">
                <c:v>普通</c:v>
              </c:pt>
              <c:pt idx="3">
                <c:v>不願意</c:v>
              </c:pt>
              <c:pt idx="4">
                <c:v>非常不願意</c:v>
              </c:pt>
            </c:strLit>
          </c:cat>
          <c:val>
            <c:numLit>
              <c:formatCode>General</c:formatCode>
              <c:ptCount val="5"/>
              <c:pt idx="0">
                <c:v>0.5</c:v>
              </c:pt>
              <c:pt idx="1">
                <c:v>0.5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B30B-469B-8BAB-365F6457E2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8672"/>
        <c:axId val="453695928"/>
      </c:barChart>
      <c:catAx>
        <c:axId val="45369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5928"/>
        <c:crosses val="autoZero"/>
        <c:auto val="1"/>
        <c:lblAlgn val="ctr"/>
        <c:lblOffset val="100"/>
        <c:noMultiLvlLbl val="0"/>
      </c:catAx>
      <c:valAx>
        <c:axId val="453695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針對職場調整課程設計</c:v>
              </c:pt>
              <c:pt idx="1">
                <c:v>增加至業界實習機會</c:v>
              </c:pt>
              <c:pt idx="2">
                <c:v>強化實務的應用</c:v>
              </c:pt>
              <c:pt idx="3">
                <c:v>協助學生瞭解及規劃職涯方向</c:v>
              </c:pt>
              <c:pt idx="4">
                <c:v>專業證照取得</c:v>
              </c:pt>
              <c:pt idx="5">
                <c:v>加強外語能力</c:v>
              </c:pt>
              <c:pt idx="6">
                <c:v>其他</c:v>
              </c:pt>
            </c:strLit>
          </c:cat>
          <c:val>
            <c:numLit>
              <c:formatCode>General</c:formatCode>
              <c:ptCount val="7"/>
              <c:pt idx="0">
                <c:v>7.6923076923076927E-2</c:v>
              </c:pt>
              <c:pt idx="1">
                <c:v>0.23076923076923078</c:v>
              </c:pt>
              <c:pt idx="2">
                <c:v>0.19230769230769232</c:v>
              </c:pt>
              <c:pt idx="3">
                <c:v>0.15384615384615385</c:v>
              </c:pt>
              <c:pt idx="4">
                <c:v>0.15384615384615385</c:v>
              </c:pt>
              <c:pt idx="5">
                <c:v>0.15384615384615385</c:v>
              </c:pt>
              <c:pt idx="6">
                <c:v>3.8461538461538464E-2</c:v>
              </c:pt>
            </c:numLit>
          </c:val>
          <c:extLst>
            <c:ext xmlns:c16="http://schemas.microsoft.com/office/drawing/2014/chart" uri="{C3380CC4-5D6E-409C-BE32-E72D297353CC}">
              <c16:uniqueId val="{00000000-19B8-4995-B651-D36EB6D26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7496"/>
        <c:axId val="453699456"/>
      </c:barChart>
      <c:catAx>
        <c:axId val="453697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9456"/>
        <c:crosses val="autoZero"/>
        <c:auto val="1"/>
        <c:lblAlgn val="ctr"/>
        <c:lblOffset val="100"/>
        <c:noMultiLvlLbl val="0"/>
      </c:catAx>
      <c:valAx>
        <c:axId val="4536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7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14"/>
              <c:pt idx="0">
                <c:v>畢業成績</c:v>
              </c:pt>
              <c:pt idx="1">
                <c:v>實務經驗</c:v>
              </c:pt>
              <c:pt idx="2">
                <c:v>外語能力</c:v>
              </c:pt>
              <c:pt idx="3">
                <c:v>人際關係</c:v>
              </c:pt>
              <c:pt idx="4">
                <c:v>社團經驗</c:v>
              </c:pt>
              <c:pt idx="5">
                <c:v>職場倫理</c:v>
              </c:pt>
              <c:pt idx="6">
                <c:v>溝通能力</c:v>
              </c:pt>
              <c:pt idx="7">
                <c:v>電腦能力</c:v>
              </c:pt>
              <c:pt idx="8">
                <c:v>儀容談吐</c:v>
              </c:pt>
              <c:pt idx="9">
                <c:v>打工經驗</c:v>
              </c:pt>
              <c:pt idx="10">
                <c:v>工作態度、配合度</c:v>
              </c:pt>
              <c:pt idx="11">
                <c:v>專業技能、競賽得獎經歷</c:v>
              </c:pt>
              <c:pt idx="12">
                <c:v>未來發展潛力</c:v>
              </c:pt>
              <c:pt idx="13">
                <c:v>其他</c:v>
              </c:pt>
            </c:strLit>
          </c:cat>
          <c:val>
            <c:numLit>
              <c:formatCode>General</c:formatCode>
              <c:ptCount val="14"/>
              <c:pt idx="0">
                <c:v>0</c:v>
              </c:pt>
              <c:pt idx="1">
                <c:v>0.10416666666666667</c:v>
              </c:pt>
              <c:pt idx="2">
                <c:v>6.25E-2</c:v>
              </c:pt>
              <c:pt idx="3">
                <c:v>2.0833333333333332E-2</c:v>
              </c:pt>
              <c:pt idx="4">
                <c:v>4.1666666666666664E-2</c:v>
              </c:pt>
              <c:pt idx="5">
                <c:v>0.10416666666666667</c:v>
              </c:pt>
              <c:pt idx="6">
                <c:v>0.16666666666666666</c:v>
              </c:pt>
              <c:pt idx="7">
                <c:v>4.1666666666666664E-2</c:v>
              </c:pt>
              <c:pt idx="8">
                <c:v>4.1666666666666664E-2</c:v>
              </c:pt>
              <c:pt idx="9">
                <c:v>2.0833333333333332E-2</c:v>
              </c:pt>
              <c:pt idx="10">
                <c:v>0.1875</c:v>
              </c:pt>
              <c:pt idx="11">
                <c:v>8.3333333333333329E-2</c:v>
              </c:pt>
              <c:pt idx="12">
                <c:v>0.125</c:v>
              </c:pt>
              <c:pt idx="13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3857-4BAF-97BB-0F271223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752"/>
        <c:axId val="453698280"/>
      </c:barChart>
      <c:catAx>
        <c:axId val="45369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8280"/>
        <c:crosses val="autoZero"/>
        <c:auto val="1"/>
        <c:lblAlgn val="ctr"/>
        <c:lblOffset val="100"/>
        <c:noMultiLvlLbl val="0"/>
      </c:catAx>
      <c:valAx>
        <c:axId val="453698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Lit>
              <c:ptCount val="2"/>
              <c:pt idx="0">
                <c:v>有</c:v>
              </c:pt>
              <c:pt idx="1">
                <c:v>沒有</c:v>
              </c:pt>
            </c:strLit>
          </c:cat>
          <c:val>
            <c:numLit>
              <c:formatCode>General</c:formatCode>
              <c:ptCount val="2"/>
              <c:pt idx="0">
                <c:v>0.7</c:v>
              </c:pt>
              <c:pt idx="1">
                <c:v>0.3</c:v>
              </c:pt>
            </c:numLit>
          </c:val>
          <c:extLst>
            <c:ext xmlns:c16="http://schemas.microsoft.com/office/drawing/2014/chart" uri="{C3380CC4-5D6E-409C-BE32-E72D297353CC}">
              <c16:uniqueId val="{00000000-4C60-4CD4-99B0-A4E66C42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694360"/>
        <c:axId val="453693968"/>
      </c:barChart>
      <c:catAx>
        <c:axId val="453694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3968"/>
        <c:crosses val="autoZero"/>
        <c:auto val="1"/>
        <c:lblAlgn val="ctr"/>
        <c:lblOffset val="100"/>
        <c:noMultiLvlLbl val="0"/>
      </c:catAx>
      <c:valAx>
        <c:axId val="453693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453694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zh-TW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37.xml"/><Relationship Id="rId21" Type="http://schemas.openxmlformats.org/officeDocument/2006/relationships/chart" Target="../charts/chart41.xml"/><Relationship Id="rId42" Type="http://schemas.openxmlformats.org/officeDocument/2006/relationships/chart" Target="../charts/chart62.xml"/><Relationship Id="rId63" Type="http://schemas.openxmlformats.org/officeDocument/2006/relationships/chart" Target="../charts/chart83.xml"/><Relationship Id="rId84" Type="http://schemas.openxmlformats.org/officeDocument/2006/relationships/chart" Target="../charts/chart104.xml"/><Relationship Id="rId138" Type="http://schemas.openxmlformats.org/officeDocument/2006/relationships/chart" Target="../charts/chart158.xml"/><Relationship Id="rId159" Type="http://schemas.openxmlformats.org/officeDocument/2006/relationships/chart" Target="../charts/chart179.xml"/><Relationship Id="rId170" Type="http://schemas.openxmlformats.org/officeDocument/2006/relationships/chart" Target="../charts/chart190.xml"/><Relationship Id="rId107" Type="http://schemas.openxmlformats.org/officeDocument/2006/relationships/chart" Target="../charts/chart127.xml"/><Relationship Id="rId11" Type="http://schemas.openxmlformats.org/officeDocument/2006/relationships/chart" Target="../charts/chart31.xml"/><Relationship Id="rId32" Type="http://schemas.openxmlformats.org/officeDocument/2006/relationships/chart" Target="../charts/chart52.xml"/><Relationship Id="rId53" Type="http://schemas.openxmlformats.org/officeDocument/2006/relationships/chart" Target="../charts/chart73.xml"/><Relationship Id="rId74" Type="http://schemas.openxmlformats.org/officeDocument/2006/relationships/chart" Target="../charts/chart94.xml"/><Relationship Id="rId128" Type="http://schemas.openxmlformats.org/officeDocument/2006/relationships/chart" Target="../charts/chart148.xml"/><Relationship Id="rId149" Type="http://schemas.openxmlformats.org/officeDocument/2006/relationships/chart" Target="../charts/chart169.xml"/><Relationship Id="rId5" Type="http://schemas.openxmlformats.org/officeDocument/2006/relationships/chart" Target="../charts/chart25.xml"/><Relationship Id="rId95" Type="http://schemas.openxmlformats.org/officeDocument/2006/relationships/chart" Target="../charts/chart115.xml"/><Relationship Id="rId160" Type="http://schemas.openxmlformats.org/officeDocument/2006/relationships/chart" Target="../charts/chart180.xml"/><Relationship Id="rId22" Type="http://schemas.openxmlformats.org/officeDocument/2006/relationships/chart" Target="../charts/chart42.xml"/><Relationship Id="rId43" Type="http://schemas.openxmlformats.org/officeDocument/2006/relationships/chart" Target="../charts/chart63.xml"/><Relationship Id="rId64" Type="http://schemas.openxmlformats.org/officeDocument/2006/relationships/chart" Target="../charts/chart84.xml"/><Relationship Id="rId118" Type="http://schemas.openxmlformats.org/officeDocument/2006/relationships/chart" Target="../charts/chart138.xml"/><Relationship Id="rId139" Type="http://schemas.openxmlformats.org/officeDocument/2006/relationships/chart" Target="../charts/chart159.xml"/><Relationship Id="rId85" Type="http://schemas.openxmlformats.org/officeDocument/2006/relationships/chart" Target="../charts/chart105.xml"/><Relationship Id="rId150" Type="http://schemas.openxmlformats.org/officeDocument/2006/relationships/chart" Target="../charts/chart170.xml"/><Relationship Id="rId171" Type="http://schemas.openxmlformats.org/officeDocument/2006/relationships/chart" Target="../charts/chart191.xml"/><Relationship Id="rId12" Type="http://schemas.openxmlformats.org/officeDocument/2006/relationships/chart" Target="../charts/chart32.xml"/><Relationship Id="rId33" Type="http://schemas.openxmlformats.org/officeDocument/2006/relationships/chart" Target="../charts/chart53.xml"/><Relationship Id="rId108" Type="http://schemas.openxmlformats.org/officeDocument/2006/relationships/chart" Target="../charts/chart128.xml"/><Relationship Id="rId129" Type="http://schemas.openxmlformats.org/officeDocument/2006/relationships/chart" Target="../charts/chart149.xml"/><Relationship Id="rId54" Type="http://schemas.openxmlformats.org/officeDocument/2006/relationships/chart" Target="../charts/chart74.xml"/><Relationship Id="rId75" Type="http://schemas.openxmlformats.org/officeDocument/2006/relationships/chart" Target="../charts/chart95.xml"/><Relationship Id="rId96" Type="http://schemas.openxmlformats.org/officeDocument/2006/relationships/chart" Target="../charts/chart116.xml"/><Relationship Id="rId140" Type="http://schemas.openxmlformats.org/officeDocument/2006/relationships/chart" Target="../charts/chart160.xml"/><Relationship Id="rId161" Type="http://schemas.openxmlformats.org/officeDocument/2006/relationships/chart" Target="../charts/chart181.xml"/><Relationship Id="rId6" Type="http://schemas.openxmlformats.org/officeDocument/2006/relationships/chart" Target="../charts/chart26.xml"/><Relationship Id="rId23" Type="http://schemas.openxmlformats.org/officeDocument/2006/relationships/chart" Target="../charts/chart43.xml"/><Relationship Id="rId28" Type="http://schemas.openxmlformats.org/officeDocument/2006/relationships/chart" Target="../charts/chart48.xml"/><Relationship Id="rId49" Type="http://schemas.openxmlformats.org/officeDocument/2006/relationships/chart" Target="../charts/chart69.xml"/><Relationship Id="rId114" Type="http://schemas.openxmlformats.org/officeDocument/2006/relationships/chart" Target="../charts/chart134.xml"/><Relationship Id="rId119" Type="http://schemas.openxmlformats.org/officeDocument/2006/relationships/chart" Target="../charts/chart139.xml"/><Relationship Id="rId44" Type="http://schemas.openxmlformats.org/officeDocument/2006/relationships/chart" Target="../charts/chart64.xml"/><Relationship Id="rId60" Type="http://schemas.openxmlformats.org/officeDocument/2006/relationships/chart" Target="../charts/chart80.xml"/><Relationship Id="rId65" Type="http://schemas.openxmlformats.org/officeDocument/2006/relationships/chart" Target="../charts/chart85.xml"/><Relationship Id="rId81" Type="http://schemas.openxmlformats.org/officeDocument/2006/relationships/chart" Target="../charts/chart101.xml"/><Relationship Id="rId86" Type="http://schemas.openxmlformats.org/officeDocument/2006/relationships/chart" Target="../charts/chart106.xml"/><Relationship Id="rId130" Type="http://schemas.openxmlformats.org/officeDocument/2006/relationships/chart" Target="../charts/chart150.xml"/><Relationship Id="rId135" Type="http://schemas.openxmlformats.org/officeDocument/2006/relationships/chart" Target="../charts/chart155.xml"/><Relationship Id="rId151" Type="http://schemas.openxmlformats.org/officeDocument/2006/relationships/chart" Target="../charts/chart171.xml"/><Relationship Id="rId156" Type="http://schemas.openxmlformats.org/officeDocument/2006/relationships/chart" Target="../charts/chart176.xml"/><Relationship Id="rId177" Type="http://schemas.openxmlformats.org/officeDocument/2006/relationships/chart" Target="../charts/chart197.xml"/><Relationship Id="rId172" Type="http://schemas.openxmlformats.org/officeDocument/2006/relationships/chart" Target="../charts/chart192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39" Type="http://schemas.openxmlformats.org/officeDocument/2006/relationships/chart" Target="../charts/chart59.xml"/><Relationship Id="rId109" Type="http://schemas.openxmlformats.org/officeDocument/2006/relationships/chart" Target="../charts/chart129.xml"/><Relationship Id="rId34" Type="http://schemas.openxmlformats.org/officeDocument/2006/relationships/chart" Target="../charts/chart54.xml"/><Relationship Id="rId50" Type="http://schemas.openxmlformats.org/officeDocument/2006/relationships/chart" Target="../charts/chart70.xml"/><Relationship Id="rId55" Type="http://schemas.openxmlformats.org/officeDocument/2006/relationships/chart" Target="../charts/chart75.xml"/><Relationship Id="rId76" Type="http://schemas.openxmlformats.org/officeDocument/2006/relationships/chart" Target="../charts/chart96.xml"/><Relationship Id="rId97" Type="http://schemas.openxmlformats.org/officeDocument/2006/relationships/chart" Target="../charts/chart117.xml"/><Relationship Id="rId104" Type="http://schemas.openxmlformats.org/officeDocument/2006/relationships/chart" Target="../charts/chart124.xml"/><Relationship Id="rId120" Type="http://schemas.openxmlformats.org/officeDocument/2006/relationships/chart" Target="../charts/chart140.xml"/><Relationship Id="rId125" Type="http://schemas.openxmlformats.org/officeDocument/2006/relationships/chart" Target="../charts/chart145.xml"/><Relationship Id="rId141" Type="http://schemas.openxmlformats.org/officeDocument/2006/relationships/chart" Target="../charts/chart161.xml"/><Relationship Id="rId146" Type="http://schemas.openxmlformats.org/officeDocument/2006/relationships/chart" Target="../charts/chart166.xml"/><Relationship Id="rId167" Type="http://schemas.openxmlformats.org/officeDocument/2006/relationships/chart" Target="../charts/chart187.xml"/><Relationship Id="rId7" Type="http://schemas.openxmlformats.org/officeDocument/2006/relationships/chart" Target="../charts/chart27.xml"/><Relationship Id="rId71" Type="http://schemas.openxmlformats.org/officeDocument/2006/relationships/chart" Target="../charts/chart91.xml"/><Relationship Id="rId92" Type="http://schemas.openxmlformats.org/officeDocument/2006/relationships/chart" Target="../charts/chart112.xml"/><Relationship Id="rId162" Type="http://schemas.openxmlformats.org/officeDocument/2006/relationships/chart" Target="../charts/chart182.xml"/><Relationship Id="rId2" Type="http://schemas.openxmlformats.org/officeDocument/2006/relationships/chart" Target="../charts/chart22.xml"/><Relationship Id="rId29" Type="http://schemas.openxmlformats.org/officeDocument/2006/relationships/chart" Target="../charts/chart49.xml"/><Relationship Id="rId24" Type="http://schemas.openxmlformats.org/officeDocument/2006/relationships/chart" Target="../charts/chart44.xml"/><Relationship Id="rId40" Type="http://schemas.openxmlformats.org/officeDocument/2006/relationships/chart" Target="../charts/chart60.xml"/><Relationship Id="rId45" Type="http://schemas.openxmlformats.org/officeDocument/2006/relationships/chart" Target="../charts/chart65.xml"/><Relationship Id="rId66" Type="http://schemas.openxmlformats.org/officeDocument/2006/relationships/chart" Target="../charts/chart86.xml"/><Relationship Id="rId87" Type="http://schemas.openxmlformats.org/officeDocument/2006/relationships/chart" Target="../charts/chart107.xml"/><Relationship Id="rId110" Type="http://schemas.openxmlformats.org/officeDocument/2006/relationships/chart" Target="../charts/chart130.xml"/><Relationship Id="rId115" Type="http://schemas.openxmlformats.org/officeDocument/2006/relationships/chart" Target="../charts/chart135.xml"/><Relationship Id="rId131" Type="http://schemas.openxmlformats.org/officeDocument/2006/relationships/chart" Target="../charts/chart151.xml"/><Relationship Id="rId136" Type="http://schemas.openxmlformats.org/officeDocument/2006/relationships/chart" Target="../charts/chart156.xml"/><Relationship Id="rId157" Type="http://schemas.openxmlformats.org/officeDocument/2006/relationships/chart" Target="../charts/chart177.xml"/><Relationship Id="rId178" Type="http://schemas.openxmlformats.org/officeDocument/2006/relationships/chart" Target="../charts/chart198.xml"/><Relationship Id="rId61" Type="http://schemas.openxmlformats.org/officeDocument/2006/relationships/chart" Target="../charts/chart81.xml"/><Relationship Id="rId82" Type="http://schemas.openxmlformats.org/officeDocument/2006/relationships/chart" Target="../charts/chart102.xml"/><Relationship Id="rId152" Type="http://schemas.openxmlformats.org/officeDocument/2006/relationships/chart" Target="../charts/chart172.xml"/><Relationship Id="rId173" Type="http://schemas.openxmlformats.org/officeDocument/2006/relationships/chart" Target="../charts/chart193.xml"/><Relationship Id="rId19" Type="http://schemas.openxmlformats.org/officeDocument/2006/relationships/chart" Target="../charts/chart39.xml"/><Relationship Id="rId14" Type="http://schemas.openxmlformats.org/officeDocument/2006/relationships/chart" Target="../charts/chart34.xml"/><Relationship Id="rId30" Type="http://schemas.openxmlformats.org/officeDocument/2006/relationships/chart" Target="../charts/chart50.xml"/><Relationship Id="rId35" Type="http://schemas.openxmlformats.org/officeDocument/2006/relationships/chart" Target="../charts/chart55.xml"/><Relationship Id="rId56" Type="http://schemas.openxmlformats.org/officeDocument/2006/relationships/chart" Target="../charts/chart76.xml"/><Relationship Id="rId77" Type="http://schemas.openxmlformats.org/officeDocument/2006/relationships/chart" Target="../charts/chart97.xml"/><Relationship Id="rId100" Type="http://schemas.openxmlformats.org/officeDocument/2006/relationships/chart" Target="../charts/chart120.xml"/><Relationship Id="rId105" Type="http://schemas.openxmlformats.org/officeDocument/2006/relationships/chart" Target="../charts/chart125.xml"/><Relationship Id="rId126" Type="http://schemas.openxmlformats.org/officeDocument/2006/relationships/chart" Target="../charts/chart146.xml"/><Relationship Id="rId147" Type="http://schemas.openxmlformats.org/officeDocument/2006/relationships/chart" Target="../charts/chart167.xml"/><Relationship Id="rId168" Type="http://schemas.openxmlformats.org/officeDocument/2006/relationships/chart" Target="../charts/chart188.xml"/><Relationship Id="rId8" Type="http://schemas.openxmlformats.org/officeDocument/2006/relationships/chart" Target="../charts/chart28.xml"/><Relationship Id="rId51" Type="http://schemas.openxmlformats.org/officeDocument/2006/relationships/chart" Target="../charts/chart71.xml"/><Relationship Id="rId72" Type="http://schemas.openxmlformats.org/officeDocument/2006/relationships/chart" Target="../charts/chart92.xml"/><Relationship Id="rId93" Type="http://schemas.openxmlformats.org/officeDocument/2006/relationships/chart" Target="../charts/chart113.xml"/><Relationship Id="rId98" Type="http://schemas.openxmlformats.org/officeDocument/2006/relationships/chart" Target="../charts/chart118.xml"/><Relationship Id="rId121" Type="http://schemas.openxmlformats.org/officeDocument/2006/relationships/chart" Target="../charts/chart141.xml"/><Relationship Id="rId142" Type="http://schemas.openxmlformats.org/officeDocument/2006/relationships/chart" Target="../charts/chart162.xml"/><Relationship Id="rId163" Type="http://schemas.openxmlformats.org/officeDocument/2006/relationships/chart" Target="../charts/chart183.xml"/><Relationship Id="rId3" Type="http://schemas.openxmlformats.org/officeDocument/2006/relationships/chart" Target="../charts/chart23.xml"/><Relationship Id="rId25" Type="http://schemas.openxmlformats.org/officeDocument/2006/relationships/chart" Target="../charts/chart45.xml"/><Relationship Id="rId46" Type="http://schemas.openxmlformats.org/officeDocument/2006/relationships/chart" Target="../charts/chart66.xml"/><Relationship Id="rId67" Type="http://schemas.openxmlformats.org/officeDocument/2006/relationships/chart" Target="../charts/chart87.xml"/><Relationship Id="rId116" Type="http://schemas.openxmlformats.org/officeDocument/2006/relationships/chart" Target="../charts/chart136.xml"/><Relationship Id="rId137" Type="http://schemas.openxmlformats.org/officeDocument/2006/relationships/chart" Target="../charts/chart157.xml"/><Relationship Id="rId158" Type="http://schemas.openxmlformats.org/officeDocument/2006/relationships/chart" Target="../charts/chart178.xml"/><Relationship Id="rId20" Type="http://schemas.openxmlformats.org/officeDocument/2006/relationships/chart" Target="../charts/chart40.xml"/><Relationship Id="rId41" Type="http://schemas.openxmlformats.org/officeDocument/2006/relationships/chart" Target="../charts/chart61.xml"/><Relationship Id="rId62" Type="http://schemas.openxmlformats.org/officeDocument/2006/relationships/chart" Target="../charts/chart82.xml"/><Relationship Id="rId83" Type="http://schemas.openxmlformats.org/officeDocument/2006/relationships/chart" Target="../charts/chart103.xml"/><Relationship Id="rId88" Type="http://schemas.openxmlformats.org/officeDocument/2006/relationships/chart" Target="../charts/chart108.xml"/><Relationship Id="rId111" Type="http://schemas.openxmlformats.org/officeDocument/2006/relationships/chart" Target="../charts/chart131.xml"/><Relationship Id="rId132" Type="http://schemas.openxmlformats.org/officeDocument/2006/relationships/chart" Target="../charts/chart152.xml"/><Relationship Id="rId153" Type="http://schemas.openxmlformats.org/officeDocument/2006/relationships/chart" Target="../charts/chart173.xml"/><Relationship Id="rId174" Type="http://schemas.openxmlformats.org/officeDocument/2006/relationships/chart" Target="../charts/chart194.xml"/><Relationship Id="rId15" Type="http://schemas.openxmlformats.org/officeDocument/2006/relationships/chart" Target="../charts/chart35.xml"/><Relationship Id="rId36" Type="http://schemas.openxmlformats.org/officeDocument/2006/relationships/chart" Target="../charts/chart56.xml"/><Relationship Id="rId57" Type="http://schemas.openxmlformats.org/officeDocument/2006/relationships/chart" Target="../charts/chart77.xml"/><Relationship Id="rId106" Type="http://schemas.openxmlformats.org/officeDocument/2006/relationships/chart" Target="../charts/chart126.xml"/><Relationship Id="rId127" Type="http://schemas.openxmlformats.org/officeDocument/2006/relationships/chart" Target="../charts/chart147.xml"/><Relationship Id="rId10" Type="http://schemas.openxmlformats.org/officeDocument/2006/relationships/chart" Target="../charts/chart30.xml"/><Relationship Id="rId31" Type="http://schemas.openxmlformats.org/officeDocument/2006/relationships/chart" Target="../charts/chart51.xml"/><Relationship Id="rId52" Type="http://schemas.openxmlformats.org/officeDocument/2006/relationships/chart" Target="../charts/chart72.xml"/><Relationship Id="rId73" Type="http://schemas.openxmlformats.org/officeDocument/2006/relationships/chart" Target="../charts/chart93.xml"/><Relationship Id="rId78" Type="http://schemas.openxmlformats.org/officeDocument/2006/relationships/chart" Target="../charts/chart98.xml"/><Relationship Id="rId94" Type="http://schemas.openxmlformats.org/officeDocument/2006/relationships/chart" Target="../charts/chart114.xml"/><Relationship Id="rId99" Type="http://schemas.openxmlformats.org/officeDocument/2006/relationships/chart" Target="../charts/chart119.xml"/><Relationship Id="rId101" Type="http://schemas.openxmlformats.org/officeDocument/2006/relationships/chart" Target="../charts/chart121.xml"/><Relationship Id="rId122" Type="http://schemas.openxmlformats.org/officeDocument/2006/relationships/chart" Target="../charts/chart142.xml"/><Relationship Id="rId143" Type="http://schemas.openxmlformats.org/officeDocument/2006/relationships/chart" Target="../charts/chart163.xml"/><Relationship Id="rId148" Type="http://schemas.openxmlformats.org/officeDocument/2006/relationships/chart" Target="../charts/chart168.xml"/><Relationship Id="rId164" Type="http://schemas.openxmlformats.org/officeDocument/2006/relationships/chart" Target="../charts/chart184.xml"/><Relationship Id="rId169" Type="http://schemas.openxmlformats.org/officeDocument/2006/relationships/chart" Target="../charts/chart18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26" Type="http://schemas.openxmlformats.org/officeDocument/2006/relationships/chart" Target="../charts/chart46.xml"/><Relationship Id="rId47" Type="http://schemas.openxmlformats.org/officeDocument/2006/relationships/chart" Target="../charts/chart67.xml"/><Relationship Id="rId68" Type="http://schemas.openxmlformats.org/officeDocument/2006/relationships/chart" Target="../charts/chart88.xml"/><Relationship Id="rId89" Type="http://schemas.openxmlformats.org/officeDocument/2006/relationships/chart" Target="../charts/chart109.xml"/><Relationship Id="rId112" Type="http://schemas.openxmlformats.org/officeDocument/2006/relationships/chart" Target="../charts/chart132.xml"/><Relationship Id="rId133" Type="http://schemas.openxmlformats.org/officeDocument/2006/relationships/chart" Target="../charts/chart153.xml"/><Relationship Id="rId154" Type="http://schemas.openxmlformats.org/officeDocument/2006/relationships/chart" Target="../charts/chart174.xml"/><Relationship Id="rId175" Type="http://schemas.openxmlformats.org/officeDocument/2006/relationships/chart" Target="../charts/chart195.xml"/><Relationship Id="rId16" Type="http://schemas.openxmlformats.org/officeDocument/2006/relationships/chart" Target="../charts/chart36.xml"/><Relationship Id="rId37" Type="http://schemas.openxmlformats.org/officeDocument/2006/relationships/chart" Target="../charts/chart57.xml"/><Relationship Id="rId58" Type="http://schemas.openxmlformats.org/officeDocument/2006/relationships/chart" Target="../charts/chart78.xml"/><Relationship Id="rId79" Type="http://schemas.openxmlformats.org/officeDocument/2006/relationships/chart" Target="../charts/chart99.xml"/><Relationship Id="rId102" Type="http://schemas.openxmlformats.org/officeDocument/2006/relationships/chart" Target="../charts/chart122.xml"/><Relationship Id="rId123" Type="http://schemas.openxmlformats.org/officeDocument/2006/relationships/chart" Target="../charts/chart143.xml"/><Relationship Id="rId144" Type="http://schemas.openxmlformats.org/officeDocument/2006/relationships/chart" Target="../charts/chart164.xml"/><Relationship Id="rId90" Type="http://schemas.openxmlformats.org/officeDocument/2006/relationships/chart" Target="../charts/chart110.xml"/><Relationship Id="rId165" Type="http://schemas.openxmlformats.org/officeDocument/2006/relationships/chart" Target="../charts/chart185.xml"/><Relationship Id="rId27" Type="http://schemas.openxmlformats.org/officeDocument/2006/relationships/chart" Target="../charts/chart47.xml"/><Relationship Id="rId48" Type="http://schemas.openxmlformats.org/officeDocument/2006/relationships/chart" Target="../charts/chart68.xml"/><Relationship Id="rId69" Type="http://schemas.openxmlformats.org/officeDocument/2006/relationships/chart" Target="../charts/chart89.xml"/><Relationship Id="rId113" Type="http://schemas.openxmlformats.org/officeDocument/2006/relationships/chart" Target="../charts/chart133.xml"/><Relationship Id="rId134" Type="http://schemas.openxmlformats.org/officeDocument/2006/relationships/chart" Target="../charts/chart154.xml"/><Relationship Id="rId80" Type="http://schemas.openxmlformats.org/officeDocument/2006/relationships/chart" Target="../charts/chart100.xml"/><Relationship Id="rId155" Type="http://schemas.openxmlformats.org/officeDocument/2006/relationships/chart" Target="../charts/chart175.xml"/><Relationship Id="rId176" Type="http://schemas.openxmlformats.org/officeDocument/2006/relationships/chart" Target="../charts/chart196.xml"/><Relationship Id="rId17" Type="http://schemas.openxmlformats.org/officeDocument/2006/relationships/chart" Target="../charts/chart37.xml"/><Relationship Id="rId38" Type="http://schemas.openxmlformats.org/officeDocument/2006/relationships/chart" Target="../charts/chart58.xml"/><Relationship Id="rId59" Type="http://schemas.openxmlformats.org/officeDocument/2006/relationships/chart" Target="../charts/chart79.xml"/><Relationship Id="rId103" Type="http://schemas.openxmlformats.org/officeDocument/2006/relationships/chart" Target="../charts/chart123.xml"/><Relationship Id="rId124" Type="http://schemas.openxmlformats.org/officeDocument/2006/relationships/chart" Target="../charts/chart144.xml"/><Relationship Id="rId70" Type="http://schemas.openxmlformats.org/officeDocument/2006/relationships/chart" Target="../charts/chart90.xml"/><Relationship Id="rId91" Type="http://schemas.openxmlformats.org/officeDocument/2006/relationships/chart" Target="../charts/chart111.xml"/><Relationship Id="rId145" Type="http://schemas.openxmlformats.org/officeDocument/2006/relationships/chart" Target="../charts/chart165.xml"/><Relationship Id="rId166" Type="http://schemas.openxmlformats.org/officeDocument/2006/relationships/chart" Target="../charts/chart186.xml"/><Relationship Id="rId1" Type="http://schemas.openxmlformats.org/officeDocument/2006/relationships/chart" Target="../charts/chart21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15.xml"/><Relationship Id="rId21" Type="http://schemas.openxmlformats.org/officeDocument/2006/relationships/chart" Target="../charts/chart219.xml"/><Relationship Id="rId42" Type="http://schemas.openxmlformats.org/officeDocument/2006/relationships/chart" Target="../charts/chart240.xml"/><Relationship Id="rId63" Type="http://schemas.openxmlformats.org/officeDocument/2006/relationships/chart" Target="../charts/chart261.xml"/><Relationship Id="rId84" Type="http://schemas.openxmlformats.org/officeDocument/2006/relationships/chart" Target="../charts/chart282.xml"/><Relationship Id="rId138" Type="http://schemas.openxmlformats.org/officeDocument/2006/relationships/chart" Target="../charts/chart336.xml"/><Relationship Id="rId159" Type="http://schemas.openxmlformats.org/officeDocument/2006/relationships/chart" Target="../charts/chart357.xml"/><Relationship Id="rId170" Type="http://schemas.openxmlformats.org/officeDocument/2006/relationships/chart" Target="../charts/chart368.xml"/><Relationship Id="rId107" Type="http://schemas.openxmlformats.org/officeDocument/2006/relationships/chart" Target="../charts/chart305.xml"/><Relationship Id="rId11" Type="http://schemas.openxmlformats.org/officeDocument/2006/relationships/chart" Target="../charts/chart209.xml"/><Relationship Id="rId32" Type="http://schemas.openxmlformats.org/officeDocument/2006/relationships/chart" Target="../charts/chart230.xml"/><Relationship Id="rId53" Type="http://schemas.openxmlformats.org/officeDocument/2006/relationships/chart" Target="../charts/chart251.xml"/><Relationship Id="rId74" Type="http://schemas.openxmlformats.org/officeDocument/2006/relationships/chart" Target="../charts/chart272.xml"/><Relationship Id="rId128" Type="http://schemas.openxmlformats.org/officeDocument/2006/relationships/chart" Target="../charts/chart326.xml"/><Relationship Id="rId149" Type="http://schemas.openxmlformats.org/officeDocument/2006/relationships/chart" Target="../charts/chart347.xml"/><Relationship Id="rId5" Type="http://schemas.openxmlformats.org/officeDocument/2006/relationships/chart" Target="../charts/chart203.xml"/><Relationship Id="rId95" Type="http://schemas.openxmlformats.org/officeDocument/2006/relationships/chart" Target="../charts/chart293.xml"/><Relationship Id="rId160" Type="http://schemas.openxmlformats.org/officeDocument/2006/relationships/chart" Target="../charts/chart358.xml"/><Relationship Id="rId22" Type="http://schemas.openxmlformats.org/officeDocument/2006/relationships/chart" Target="../charts/chart220.xml"/><Relationship Id="rId43" Type="http://schemas.openxmlformats.org/officeDocument/2006/relationships/chart" Target="../charts/chart241.xml"/><Relationship Id="rId64" Type="http://schemas.openxmlformats.org/officeDocument/2006/relationships/chart" Target="../charts/chart262.xml"/><Relationship Id="rId118" Type="http://schemas.openxmlformats.org/officeDocument/2006/relationships/chart" Target="../charts/chart316.xml"/><Relationship Id="rId139" Type="http://schemas.openxmlformats.org/officeDocument/2006/relationships/chart" Target="../charts/chart337.xml"/><Relationship Id="rId85" Type="http://schemas.openxmlformats.org/officeDocument/2006/relationships/chart" Target="../charts/chart283.xml"/><Relationship Id="rId150" Type="http://schemas.openxmlformats.org/officeDocument/2006/relationships/chart" Target="../charts/chart348.xml"/><Relationship Id="rId171" Type="http://schemas.openxmlformats.org/officeDocument/2006/relationships/chart" Target="../charts/chart369.xml"/><Relationship Id="rId12" Type="http://schemas.openxmlformats.org/officeDocument/2006/relationships/chart" Target="../charts/chart210.xml"/><Relationship Id="rId33" Type="http://schemas.openxmlformats.org/officeDocument/2006/relationships/chart" Target="../charts/chart231.xml"/><Relationship Id="rId108" Type="http://schemas.openxmlformats.org/officeDocument/2006/relationships/chart" Target="../charts/chart306.xml"/><Relationship Id="rId129" Type="http://schemas.openxmlformats.org/officeDocument/2006/relationships/chart" Target="../charts/chart327.xml"/><Relationship Id="rId54" Type="http://schemas.openxmlformats.org/officeDocument/2006/relationships/chart" Target="../charts/chart252.xml"/><Relationship Id="rId75" Type="http://schemas.openxmlformats.org/officeDocument/2006/relationships/chart" Target="../charts/chart273.xml"/><Relationship Id="rId96" Type="http://schemas.openxmlformats.org/officeDocument/2006/relationships/chart" Target="../charts/chart294.xml"/><Relationship Id="rId140" Type="http://schemas.openxmlformats.org/officeDocument/2006/relationships/chart" Target="../charts/chart338.xml"/><Relationship Id="rId161" Type="http://schemas.openxmlformats.org/officeDocument/2006/relationships/chart" Target="../charts/chart359.xml"/><Relationship Id="rId6" Type="http://schemas.openxmlformats.org/officeDocument/2006/relationships/chart" Target="../charts/chart204.xml"/><Relationship Id="rId23" Type="http://schemas.openxmlformats.org/officeDocument/2006/relationships/chart" Target="../charts/chart221.xml"/><Relationship Id="rId28" Type="http://schemas.openxmlformats.org/officeDocument/2006/relationships/chart" Target="../charts/chart226.xml"/><Relationship Id="rId49" Type="http://schemas.openxmlformats.org/officeDocument/2006/relationships/chart" Target="../charts/chart247.xml"/><Relationship Id="rId114" Type="http://schemas.openxmlformats.org/officeDocument/2006/relationships/chart" Target="../charts/chart312.xml"/><Relationship Id="rId119" Type="http://schemas.openxmlformats.org/officeDocument/2006/relationships/chart" Target="../charts/chart317.xml"/><Relationship Id="rId44" Type="http://schemas.openxmlformats.org/officeDocument/2006/relationships/chart" Target="../charts/chart242.xml"/><Relationship Id="rId60" Type="http://schemas.openxmlformats.org/officeDocument/2006/relationships/chart" Target="../charts/chart258.xml"/><Relationship Id="rId65" Type="http://schemas.openxmlformats.org/officeDocument/2006/relationships/chart" Target="../charts/chart263.xml"/><Relationship Id="rId81" Type="http://schemas.openxmlformats.org/officeDocument/2006/relationships/chart" Target="../charts/chart279.xml"/><Relationship Id="rId86" Type="http://schemas.openxmlformats.org/officeDocument/2006/relationships/chart" Target="../charts/chart284.xml"/><Relationship Id="rId130" Type="http://schemas.openxmlformats.org/officeDocument/2006/relationships/chart" Target="../charts/chart328.xml"/><Relationship Id="rId135" Type="http://schemas.openxmlformats.org/officeDocument/2006/relationships/chart" Target="../charts/chart333.xml"/><Relationship Id="rId151" Type="http://schemas.openxmlformats.org/officeDocument/2006/relationships/chart" Target="../charts/chart349.xml"/><Relationship Id="rId156" Type="http://schemas.openxmlformats.org/officeDocument/2006/relationships/chart" Target="../charts/chart354.xml"/><Relationship Id="rId177" Type="http://schemas.openxmlformats.org/officeDocument/2006/relationships/chart" Target="../charts/chart375.xml"/><Relationship Id="rId172" Type="http://schemas.openxmlformats.org/officeDocument/2006/relationships/chart" Target="../charts/chart370.xml"/><Relationship Id="rId13" Type="http://schemas.openxmlformats.org/officeDocument/2006/relationships/chart" Target="../charts/chart211.xml"/><Relationship Id="rId18" Type="http://schemas.openxmlformats.org/officeDocument/2006/relationships/chart" Target="../charts/chart216.xml"/><Relationship Id="rId39" Type="http://schemas.openxmlformats.org/officeDocument/2006/relationships/chart" Target="../charts/chart237.xml"/><Relationship Id="rId109" Type="http://schemas.openxmlformats.org/officeDocument/2006/relationships/chart" Target="../charts/chart307.xml"/><Relationship Id="rId34" Type="http://schemas.openxmlformats.org/officeDocument/2006/relationships/chart" Target="../charts/chart232.xml"/><Relationship Id="rId50" Type="http://schemas.openxmlformats.org/officeDocument/2006/relationships/chart" Target="../charts/chart248.xml"/><Relationship Id="rId55" Type="http://schemas.openxmlformats.org/officeDocument/2006/relationships/chart" Target="../charts/chart253.xml"/><Relationship Id="rId76" Type="http://schemas.openxmlformats.org/officeDocument/2006/relationships/chart" Target="../charts/chart274.xml"/><Relationship Id="rId97" Type="http://schemas.openxmlformats.org/officeDocument/2006/relationships/chart" Target="../charts/chart295.xml"/><Relationship Id="rId104" Type="http://schemas.openxmlformats.org/officeDocument/2006/relationships/chart" Target="../charts/chart302.xml"/><Relationship Id="rId120" Type="http://schemas.openxmlformats.org/officeDocument/2006/relationships/chart" Target="../charts/chart318.xml"/><Relationship Id="rId125" Type="http://schemas.openxmlformats.org/officeDocument/2006/relationships/chart" Target="../charts/chart323.xml"/><Relationship Id="rId141" Type="http://schemas.openxmlformats.org/officeDocument/2006/relationships/chart" Target="../charts/chart339.xml"/><Relationship Id="rId146" Type="http://schemas.openxmlformats.org/officeDocument/2006/relationships/chart" Target="../charts/chart344.xml"/><Relationship Id="rId167" Type="http://schemas.openxmlformats.org/officeDocument/2006/relationships/chart" Target="../charts/chart365.xml"/><Relationship Id="rId7" Type="http://schemas.openxmlformats.org/officeDocument/2006/relationships/chart" Target="../charts/chart205.xml"/><Relationship Id="rId71" Type="http://schemas.openxmlformats.org/officeDocument/2006/relationships/chart" Target="../charts/chart269.xml"/><Relationship Id="rId92" Type="http://schemas.openxmlformats.org/officeDocument/2006/relationships/chart" Target="../charts/chart290.xml"/><Relationship Id="rId162" Type="http://schemas.openxmlformats.org/officeDocument/2006/relationships/chart" Target="../charts/chart360.xml"/><Relationship Id="rId2" Type="http://schemas.openxmlformats.org/officeDocument/2006/relationships/chart" Target="../charts/chart200.xml"/><Relationship Id="rId29" Type="http://schemas.openxmlformats.org/officeDocument/2006/relationships/chart" Target="../charts/chart227.xml"/><Relationship Id="rId24" Type="http://schemas.openxmlformats.org/officeDocument/2006/relationships/chart" Target="../charts/chart222.xml"/><Relationship Id="rId40" Type="http://schemas.openxmlformats.org/officeDocument/2006/relationships/chart" Target="../charts/chart238.xml"/><Relationship Id="rId45" Type="http://schemas.openxmlformats.org/officeDocument/2006/relationships/chart" Target="../charts/chart243.xml"/><Relationship Id="rId66" Type="http://schemas.openxmlformats.org/officeDocument/2006/relationships/chart" Target="../charts/chart264.xml"/><Relationship Id="rId87" Type="http://schemas.openxmlformats.org/officeDocument/2006/relationships/chart" Target="../charts/chart285.xml"/><Relationship Id="rId110" Type="http://schemas.openxmlformats.org/officeDocument/2006/relationships/chart" Target="../charts/chart308.xml"/><Relationship Id="rId115" Type="http://schemas.openxmlformats.org/officeDocument/2006/relationships/chart" Target="../charts/chart313.xml"/><Relationship Id="rId131" Type="http://schemas.openxmlformats.org/officeDocument/2006/relationships/chart" Target="../charts/chart329.xml"/><Relationship Id="rId136" Type="http://schemas.openxmlformats.org/officeDocument/2006/relationships/chart" Target="../charts/chart334.xml"/><Relationship Id="rId157" Type="http://schemas.openxmlformats.org/officeDocument/2006/relationships/chart" Target="../charts/chart355.xml"/><Relationship Id="rId178" Type="http://schemas.openxmlformats.org/officeDocument/2006/relationships/chart" Target="../charts/chart376.xml"/><Relationship Id="rId61" Type="http://schemas.openxmlformats.org/officeDocument/2006/relationships/chart" Target="../charts/chart259.xml"/><Relationship Id="rId82" Type="http://schemas.openxmlformats.org/officeDocument/2006/relationships/chart" Target="../charts/chart280.xml"/><Relationship Id="rId152" Type="http://schemas.openxmlformats.org/officeDocument/2006/relationships/chart" Target="../charts/chart350.xml"/><Relationship Id="rId173" Type="http://schemas.openxmlformats.org/officeDocument/2006/relationships/chart" Target="../charts/chart371.xml"/><Relationship Id="rId19" Type="http://schemas.openxmlformats.org/officeDocument/2006/relationships/chart" Target="../charts/chart217.xml"/><Relationship Id="rId14" Type="http://schemas.openxmlformats.org/officeDocument/2006/relationships/chart" Target="../charts/chart212.xml"/><Relationship Id="rId30" Type="http://schemas.openxmlformats.org/officeDocument/2006/relationships/chart" Target="../charts/chart228.xml"/><Relationship Id="rId35" Type="http://schemas.openxmlformats.org/officeDocument/2006/relationships/chart" Target="../charts/chart233.xml"/><Relationship Id="rId56" Type="http://schemas.openxmlformats.org/officeDocument/2006/relationships/chart" Target="../charts/chart254.xml"/><Relationship Id="rId77" Type="http://schemas.openxmlformats.org/officeDocument/2006/relationships/chart" Target="../charts/chart275.xml"/><Relationship Id="rId100" Type="http://schemas.openxmlformats.org/officeDocument/2006/relationships/chart" Target="../charts/chart298.xml"/><Relationship Id="rId105" Type="http://schemas.openxmlformats.org/officeDocument/2006/relationships/chart" Target="../charts/chart303.xml"/><Relationship Id="rId126" Type="http://schemas.openxmlformats.org/officeDocument/2006/relationships/chart" Target="../charts/chart324.xml"/><Relationship Id="rId147" Type="http://schemas.openxmlformats.org/officeDocument/2006/relationships/chart" Target="../charts/chart345.xml"/><Relationship Id="rId168" Type="http://schemas.openxmlformats.org/officeDocument/2006/relationships/chart" Target="../charts/chart366.xml"/><Relationship Id="rId8" Type="http://schemas.openxmlformats.org/officeDocument/2006/relationships/chart" Target="../charts/chart206.xml"/><Relationship Id="rId51" Type="http://schemas.openxmlformats.org/officeDocument/2006/relationships/chart" Target="../charts/chart249.xml"/><Relationship Id="rId72" Type="http://schemas.openxmlformats.org/officeDocument/2006/relationships/chart" Target="../charts/chart270.xml"/><Relationship Id="rId93" Type="http://schemas.openxmlformats.org/officeDocument/2006/relationships/chart" Target="../charts/chart291.xml"/><Relationship Id="rId98" Type="http://schemas.openxmlformats.org/officeDocument/2006/relationships/chart" Target="../charts/chart296.xml"/><Relationship Id="rId121" Type="http://schemas.openxmlformats.org/officeDocument/2006/relationships/chart" Target="../charts/chart319.xml"/><Relationship Id="rId142" Type="http://schemas.openxmlformats.org/officeDocument/2006/relationships/chart" Target="../charts/chart340.xml"/><Relationship Id="rId163" Type="http://schemas.openxmlformats.org/officeDocument/2006/relationships/chart" Target="../charts/chart361.xml"/><Relationship Id="rId3" Type="http://schemas.openxmlformats.org/officeDocument/2006/relationships/chart" Target="../charts/chart201.xml"/><Relationship Id="rId25" Type="http://schemas.openxmlformats.org/officeDocument/2006/relationships/chart" Target="../charts/chart223.xml"/><Relationship Id="rId46" Type="http://schemas.openxmlformats.org/officeDocument/2006/relationships/chart" Target="../charts/chart244.xml"/><Relationship Id="rId67" Type="http://schemas.openxmlformats.org/officeDocument/2006/relationships/chart" Target="../charts/chart265.xml"/><Relationship Id="rId116" Type="http://schemas.openxmlformats.org/officeDocument/2006/relationships/chart" Target="../charts/chart314.xml"/><Relationship Id="rId137" Type="http://schemas.openxmlformats.org/officeDocument/2006/relationships/chart" Target="../charts/chart335.xml"/><Relationship Id="rId158" Type="http://schemas.openxmlformats.org/officeDocument/2006/relationships/chart" Target="../charts/chart356.xml"/><Relationship Id="rId20" Type="http://schemas.openxmlformats.org/officeDocument/2006/relationships/chart" Target="../charts/chart218.xml"/><Relationship Id="rId41" Type="http://schemas.openxmlformats.org/officeDocument/2006/relationships/chart" Target="../charts/chart239.xml"/><Relationship Id="rId62" Type="http://schemas.openxmlformats.org/officeDocument/2006/relationships/chart" Target="../charts/chart260.xml"/><Relationship Id="rId83" Type="http://schemas.openxmlformats.org/officeDocument/2006/relationships/chart" Target="../charts/chart281.xml"/><Relationship Id="rId88" Type="http://schemas.openxmlformats.org/officeDocument/2006/relationships/chart" Target="../charts/chart286.xml"/><Relationship Id="rId111" Type="http://schemas.openxmlformats.org/officeDocument/2006/relationships/chart" Target="../charts/chart309.xml"/><Relationship Id="rId132" Type="http://schemas.openxmlformats.org/officeDocument/2006/relationships/chart" Target="../charts/chart330.xml"/><Relationship Id="rId153" Type="http://schemas.openxmlformats.org/officeDocument/2006/relationships/chart" Target="../charts/chart351.xml"/><Relationship Id="rId174" Type="http://schemas.openxmlformats.org/officeDocument/2006/relationships/chart" Target="../charts/chart372.xml"/><Relationship Id="rId15" Type="http://schemas.openxmlformats.org/officeDocument/2006/relationships/chart" Target="../charts/chart213.xml"/><Relationship Id="rId36" Type="http://schemas.openxmlformats.org/officeDocument/2006/relationships/chart" Target="../charts/chart234.xml"/><Relationship Id="rId57" Type="http://schemas.openxmlformats.org/officeDocument/2006/relationships/chart" Target="../charts/chart255.xml"/><Relationship Id="rId106" Type="http://schemas.openxmlformats.org/officeDocument/2006/relationships/chart" Target="../charts/chart304.xml"/><Relationship Id="rId127" Type="http://schemas.openxmlformats.org/officeDocument/2006/relationships/chart" Target="../charts/chart325.xml"/><Relationship Id="rId10" Type="http://schemas.openxmlformats.org/officeDocument/2006/relationships/chart" Target="../charts/chart208.xml"/><Relationship Id="rId31" Type="http://schemas.openxmlformats.org/officeDocument/2006/relationships/chart" Target="../charts/chart229.xml"/><Relationship Id="rId52" Type="http://schemas.openxmlformats.org/officeDocument/2006/relationships/chart" Target="../charts/chart250.xml"/><Relationship Id="rId73" Type="http://schemas.openxmlformats.org/officeDocument/2006/relationships/chart" Target="../charts/chart271.xml"/><Relationship Id="rId78" Type="http://schemas.openxmlformats.org/officeDocument/2006/relationships/chart" Target="../charts/chart276.xml"/><Relationship Id="rId94" Type="http://schemas.openxmlformats.org/officeDocument/2006/relationships/chart" Target="../charts/chart292.xml"/><Relationship Id="rId99" Type="http://schemas.openxmlformats.org/officeDocument/2006/relationships/chart" Target="../charts/chart297.xml"/><Relationship Id="rId101" Type="http://schemas.openxmlformats.org/officeDocument/2006/relationships/chart" Target="../charts/chart299.xml"/><Relationship Id="rId122" Type="http://schemas.openxmlformats.org/officeDocument/2006/relationships/chart" Target="../charts/chart320.xml"/><Relationship Id="rId143" Type="http://schemas.openxmlformats.org/officeDocument/2006/relationships/chart" Target="../charts/chart341.xml"/><Relationship Id="rId148" Type="http://schemas.openxmlformats.org/officeDocument/2006/relationships/chart" Target="../charts/chart346.xml"/><Relationship Id="rId164" Type="http://schemas.openxmlformats.org/officeDocument/2006/relationships/chart" Target="../charts/chart362.xml"/><Relationship Id="rId169" Type="http://schemas.openxmlformats.org/officeDocument/2006/relationships/chart" Target="../charts/chart367.xml"/><Relationship Id="rId4" Type="http://schemas.openxmlformats.org/officeDocument/2006/relationships/chart" Target="../charts/chart202.xml"/><Relationship Id="rId9" Type="http://schemas.openxmlformats.org/officeDocument/2006/relationships/chart" Target="../charts/chart207.xml"/><Relationship Id="rId26" Type="http://schemas.openxmlformats.org/officeDocument/2006/relationships/chart" Target="../charts/chart224.xml"/><Relationship Id="rId47" Type="http://schemas.openxmlformats.org/officeDocument/2006/relationships/chart" Target="../charts/chart245.xml"/><Relationship Id="rId68" Type="http://schemas.openxmlformats.org/officeDocument/2006/relationships/chart" Target="../charts/chart266.xml"/><Relationship Id="rId89" Type="http://schemas.openxmlformats.org/officeDocument/2006/relationships/chart" Target="../charts/chart287.xml"/><Relationship Id="rId112" Type="http://schemas.openxmlformats.org/officeDocument/2006/relationships/chart" Target="../charts/chart310.xml"/><Relationship Id="rId133" Type="http://schemas.openxmlformats.org/officeDocument/2006/relationships/chart" Target="../charts/chart331.xml"/><Relationship Id="rId154" Type="http://schemas.openxmlformats.org/officeDocument/2006/relationships/chart" Target="../charts/chart352.xml"/><Relationship Id="rId175" Type="http://schemas.openxmlformats.org/officeDocument/2006/relationships/chart" Target="../charts/chart373.xml"/><Relationship Id="rId16" Type="http://schemas.openxmlformats.org/officeDocument/2006/relationships/chart" Target="../charts/chart214.xml"/><Relationship Id="rId37" Type="http://schemas.openxmlformats.org/officeDocument/2006/relationships/chart" Target="../charts/chart235.xml"/><Relationship Id="rId58" Type="http://schemas.openxmlformats.org/officeDocument/2006/relationships/chart" Target="../charts/chart256.xml"/><Relationship Id="rId79" Type="http://schemas.openxmlformats.org/officeDocument/2006/relationships/chart" Target="../charts/chart277.xml"/><Relationship Id="rId102" Type="http://schemas.openxmlformats.org/officeDocument/2006/relationships/chart" Target="../charts/chart300.xml"/><Relationship Id="rId123" Type="http://schemas.openxmlformats.org/officeDocument/2006/relationships/chart" Target="../charts/chart321.xml"/><Relationship Id="rId144" Type="http://schemas.openxmlformats.org/officeDocument/2006/relationships/chart" Target="../charts/chart342.xml"/><Relationship Id="rId90" Type="http://schemas.openxmlformats.org/officeDocument/2006/relationships/chart" Target="../charts/chart288.xml"/><Relationship Id="rId165" Type="http://schemas.openxmlformats.org/officeDocument/2006/relationships/chart" Target="../charts/chart363.xml"/><Relationship Id="rId27" Type="http://schemas.openxmlformats.org/officeDocument/2006/relationships/chart" Target="../charts/chart225.xml"/><Relationship Id="rId48" Type="http://schemas.openxmlformats.org/officeDocument/2006/relationships/chart" Target="../charts/chart246.xml"/><Relationship Id="rId69" Type="http://schemas.openxmlformats.org/officeDocument/2006/relationships/chart" Target="../charts/chart267.xml"/><Relationship Id="rId113" Type="http://schemas.openxmlformats.org/officeDocument/2006/relationships/chart" Target="../charts/chart311.xml"/><Relationship Id="rId134" Type="http://schemas.openxmlformats.org/officeDocument/2006/relationships/chart" Target="../charts/chart332.xml"/><Relationship Id="rId80" Type="http://schemas.openxmlformats.org/officeDocument/2006/relationships/chart" Target="../charts/chart278.xml"/><Relationship Id="rId155" Type="http://schemas.openxmlformats.org/officeDocument/2006/relationships/chart" Target="../charts/chart353.xml"/><Relationship Id="rId176" Type="http://schemas.openxmlformats.org/officeDocument/2006/relationships/chart" Target="../charts/chart374.xml"/><Relationship Id="rId17" Type="http://schemas.openxmlformats.org/officeDocument/2006/relationships/chart" Target="../charts/chart215.xml"/><Relationship Id="rId38" Type="http://schemas.openxmlformats.org/officeDocument/2006/relationships/chart" Target="../charts/chart236.xml"/><Relationship Id="rId59" Type="http://schemas.openxmlformats.org/officeDocument/2006/relationships/chart" Target="../charts/chart257.xml"/><Relationship Id="rId103" Type="http://schemas.openxmlformats.org/officeDocument/2006/relationships/chart" Target="../charts/chart301.xml"/><Relationship Id="rId124" Type="http://schemas.openxmlformats.org/officeDocument/2006/relationships/chart" Target="../charts/chart322.xml"/><Relationship Id="rId70" Type="http://schemas.openxmlformats.org/officeDocument/2006/relationships/chart" Target="../charts/chart268.xml"/><Relationship Id="rId91" Type="http://schemas.openxmlformats.org/officeDocument/2006/relationships/chart" Target="../charts/chart289.xml"/><Relationship Id="rId145" Type="http://schemas.openxmlformats.org/officeDocument/2006/relationships/chart" Target="../charts/chart343.xml"/><Relationship Id="rId166" Type="http://schemas.openxmlformats.org/officeDocument/2006/relationships/chart" Target="../charts/chart364.xml"/><Relationship Id="rId1" Type="http://schemas.openxmlformats.org/officeDocument/2006/relationships/chart" Target="../charts/chart199.xml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493.xml"/><Relationship Id="rId21" Type="http://schemas.openxmlformats.org/officeDocument/2006/relationships/chart" Target="../charts/chart397.xml"/><Relationship Id="rId42" Type="http://schemas.openxmlformats.org/officeDocument/2006/relationships/chart" Target="../charts/chart418.xml"/><Relationship Id="rId63" Type="http://schemas.openxmlformats.org/officeDocument/2006/relationships/chart" Target="../charts/chart439.xml"/><Relationship Id="rId84" Type="http://schemas.openxmlformats.org/officeDocument/2006/relationships/chart" Target="../charts/chart460.xml"/><Relationship Id="rId138" Type="http://schemas.openxmlformats.org/officeDocument/2006/relationships/chart" Target="../charts/chart514.xml"/><Relationship Id="rId159" Type="http://schemas.openxmlformats.org/officeDocument/2006/relationships/chart" Target="../charts/chart535.xml"/><Relationship Id="rId170" Type="http://schemas.openxmlformats.org/officeDocument/2006/relationships/chart" Target="../charts/chart546.xml"/><Relationship Id="rId107" Type="http://schemas.openxmlformats.org/officeDocument/2006/relationships/chart" Target="../charts/chart483.xml"/><Relationship Id="rId11" Type="http://schemas.openxmlformats.org/officeDocument/2006/relationships/chart" Target="../charts/chart387.xml"/><Relationship Id="rId32" Type="http://schemas.openxmlformats.org/officeDocument/2006/relationships/chart" Target="../charts/chart408.xml"/><Relationship Id="rId53" Type="http://schemas.openxmlformats.org/officeDocument/2006/relationships/chart" Target="../charts/chart429.xml"/><Relationship Id="rId74" Type="http://schemas.openxmlformats.org/officeDocument/2006/relationships/chart" Target="../charts/chart450.xml"/><Relationship Id="rId128" Type="http://schemas.openxmlformats.org/officeDocument/2006/relationships/chart" Target="../charts/chart504.xml"/><Relationship Id="rId149" Type="http://schemas.openxmlformats.org/officeDocument/2006/relationships/chart" Target="../charts/chart525.xml"/><Relationship Id="rId5" Type="http://schemas.openxmlformats.org/officeDocument/2006/relationships/chart" Target="../charts/chart381.xml"/><Relationship Id="rId95" Type="http://schemas.openxmlformats.org/officeDocument/2006/relationships/chart" Target="../charts/chart471.xml"/><Relationship Id="rId160" Type="http://schemas.openxmlformats.org/officeDocument/2006/relationships/chart" Target="../charts/chart536.xml"/><Relationship Id="rId22" Type="http://schemas.openxmlformats.org/officeDocument/2006/relationships/chart" Target="../charts/chart398.xml"/><Relationship Id="rId43" Type="http://schemas.openxmlformats.org/officeDocument/2006/relationships/chart" Target="../charts/chart419.xml"/><Relationship Id="rId64" Type="http://schemas.openxmlformats.org/officeDocument/2006/relationships/chart" Target="../charts/chart440.xml"/><Relationship Id="rId118" Type="http://schemas.openxmlformats.org/officeDocument/2006/relationships/chart" Target="../charts/chart494.xml"/><Relationship Id="rId139" Type="http://schemas.openxmlformats.org/officeDocument/2006/relationships/chart" Target="../charts/chart515.xml"/><Relationship Id="rId85" Type="http://schemas.openxmlformats.org/officeDocument/2006/relationships/chart" Target="../charts/chart461.xml"/><Relationship Id="rId150" Type="http://schemas.openxmlformats.org/officeDocument/2006/relationships/chart" Target="../charts/chart526.xml"/><Relationship Id="rId171" Type="http://schemas.openxmlformats.org/officeDocument/2006/relationships/chart" Target="../charts/chart547.xml"/><Relationship Id="rId12" Type="http://schemas.openxmlformats.org/officeDocument/2006/relationships/chart" Target="../charts/chart388.xml"/><Relationship Id="rId33" Type="http://schemas.openxmlformats.org/officeDocument/2006/relationships/chart" Target="../charts/chart409.xml"/><Relationship Id="rId108" Type="http://schemas.openxmlformats.org/officeDocument/2006/relationships/chart" Target="../charts/chart484.xml"/><Relationship Id="rId129" Type="http://schemas.openxmlformats.org/officeDocument/2006/relationships/chart" Target="../charts/chart505.xml"/><Relationship Id="rId54" Type="http://schemas.openxmlformats.org/officeDocument/2006/relationships/chart" Target="../charts/chart430.xml"/><Relationship Id="rId75" Type="http://schemas.openxmlformats.org/officeDocument/2006/relationships/chart" Target="../charts/chart451.xml"/><Relationship Id="rId96" Type="http://schemas.openxmlformats.org/officeDocument/2006/relationships/chart" Target="../charts/chart472.xml"/><Relationship Id="rId140" Type="http://schemas.openxmlformats.org/officeDocument/2006/relationships/chart" Target="../charts/chart516.xml"/><Relationship Id="rId161" Type="http://schemas.openxmlformats.org/officeDocument/2006/relationships/chart" Target="../charts/chart537.xml"/><Relationship Id="rId6" Type="http://schemas.openxmlformats.org/officeDocument/2006/relationships/chart" Target="../charts/chart382.xml"/><Relationship Id="rId23" Type="http://schemas.openxmlformats.org/officeDocument/2006/relationships/chart" Target="../charts/chart399.xml"/><Relationship Id="rId28" Type="http://schemas.openxmlformats.org/officeDocument/2006/relationships/chart" Target="../charts/chart404.xml"/><Relationship Id="rId49" Type="http://schemas.openxmlformats.org/officeDocument/2006/relationships/chart" Target="../charts/chart425.xml"/><Relationship Id="rId114" Type="http://schemas.openxmlformats.org/officeDocument/2006/relationships/chart" Target="../charts/chart490.xml"/><Relationship Id="rId119" Type="http://schemas.openxmlformats.org/officeDocument/2006/relationships/chart" Target="../charts/chart495.xml"/><Relationship Id="rId44" Type="http://schemas.openxmlformats.org/officeDocument/2006/relationships/chart" Target="../charts/chart420.xml"/><Relationship Id="rId60" Type="http://schemas.openxmlformats.org/officeDocument/2006/relationships/chart" Target="../charts/chart436.xml"/><Relationship Id="rId65" Type="http://schemas.openxmlformats.org/officeDocument/2006/relationships/chart" Target="../charts/chart441.xml"/><Relationship Id="rId81" Type="http://schemas.openxmlformats.org/officeDocument/2006/relationships/chart" Target="../charts/chart457.xml"/><Relationship Id="rId86" Type="http://schemas.openxmlformats.org/officeDocument/2006/relationships/chart" Target="../charts/chart462.xml"/><Relationship Id="rId130" Type="http://schemas.openxmlformats.org/officeDocument/2006/relationships/chart" Target="../charts/chart506.xml"/><Relationship Id="rId135" Type="http://schemas.openxmlformats.org/officeDocument/2006/relationships/chart" Target="../charts/chart511.xml"/><Relationship Id="rId151" Type="http://schemas.openxmlformats.org/officeDocument/2006/relationships/chart" Target="../charts/chart527.xml"/><Relationship Id="rId156" Type="http://schemas.openxmlformats.org/officeDocument/2006/relationships/chart" Target="../charts/chart532.xml"/><Relationship Id="rId177" Type="http://schemas.openxmlformats.org/officeDocument/2006/relationships/chart" Target="../charts/chart553.xml"/><Relationship Id="rId172" Type="http://schemas.openxmlformats.org/officeDocument/2006/relationships/chart" Target="../charts/chart548.xml"/><Relationship Id="rId13" Type="http://schemas.openxmlformats.org/officeDocument/2006/relationships/chart" Target="../charts/chart389.xml"/><Relationship Id="rId18" Type="http://schemas.openxmlformats.org/officeDocument/2006/relationships/chart" Target="../charts/chart394.xml"/><Relationship Id="rId39" Type="http://schemas.openxmlformats.org/officeDocument/2006/relationships/chart" Target="../charts/chart415.xml"/><Relationship Id="rId109" Type="http://schemas.openxmlformats.org/officeDocument/2006/relationships/chart" Target="../charts/chart485.xml"/><Relationship Id="rId34" Type="http://schemas.openxmlformats.org/officeDocument/2006/relationships/chart" Target="../charts/chart410.xml"/><Relationship Id="rId50" Type="http://schemas.openxmlformats.org/officeDocument/2006/relationships/chart" Target="../charts/chart426.xml"/><Relationship Id="rId55" Type="http://schemas.openxmlformats.org/officeDocument/2006/relationships/chart" Target="../charts/chart431.xml"/><Relationship Id="rId76" Type="http://schemas.openxmlformats.org/officeDocument/2006/relationships/chart" Target="../charts/chart452.xml"/><Relationship Id="rId97" Type="http://schemas.openxmlformats.org/officeDocument/2006/relationships/chart" Target="../charts/chart473.xml"/><Relationship Id="rId104" Type="http://schemas.openxmlformats.org/officeDocument/2006/relationships/chart" Target="../charts/chart480.xml"/><Relationship Id="rId120" Type="http://schemas.openxmlformats.org/officeDocument/2006/relationships/chart" Target="../charts/chart496.xml"/><Relationship Id="rId125" Type="http://schemas.openxmlformats.org/officeDocument/2006/relationships/chart" Target="../charts/chart501.xml"/><Relationship Id="rId141" Type="http://schemas.openxmlformats.org/officeDocument/2006/relationships/chart" Target="../charts/chart517.xml"/><Relationship Id="rId146" Type="http://schemas.openxmlformats.org/officeDocument/2006/relationships/chart" Target="../charts/chart522.xml"/><Relationship Id="rId167" Type="http://schemas.openxmlformats.org/officeDocument/2006/relationships/chart" Target="../charts/chart543.xml"/><Relationship Id="rId7" Type="http://schemas.openxmlformats.org/officeDocument/2006/relationships/chart" Target="../charts/chart383.xml"/><Relationship Id="rId71" Type="http://schemas.openxmlformats.org/officeDocument/2006/relationships/chart" Target="../charts/chart447.xml"/><Relationship Id="rId92" Type="http://schemas.openxmlformats.org/officeDocument/2006/relationships/chart" Target="../charts/chart468.xml"/><Relationship Id="rId162" Type="http://schemas.openxmlformats.org/officeDocument/2006/relationships/chart" Target="../charts/chart538.xml"/><Relationship Id="rId2" Type="http://schemas.openxmlformats.org/officeDocument/2006/relationships/chart" Target="../charts/chart378.xml"/><Relationship Id="rId29" Type="http://schemas.openxmlformats.org/officeDocument/2006/relationships/chart" Target="../charts/chart405.xml"/><Relationship Id="rId24" Type="http://schemas.openxmlformats.org/officeDocument/2006/relationships/chart" Target="../charts/chart400.xml"/><Relationship Id="rId40" Type="http://schemas.openxmlformats.org/officeDocument/2006/relationships/chart" Target="../charts/chart416.xml"/><Relationship Id="rId45" Type="http://schemas.openxmlformats.org/officeDocument/2006/relationships/chart" Target="../charts/chart421.xml"/><Relationship Id="rId66" Type="http://schemas.openxmlformats.org/officeDocument/2006/relationships/chart" Target="../charts/chart442.xml"/><Relationship Id="rId87" Type="http://schemas.openxmlformats.org/officeDocument/2006/relationships/chart" Target="../charts/chart463.xml"/><Relationship Id="rId110" Type="http://schemas.openxmlformats.org/officeDocument/2006/relationships/chart" Target="../charts/chart486.xml"/><Relationship Id="rId115" Type="http://schemas.openxmlformats.org/officeDocument/2006/relationships/chart" Target="../charts/chart491.xml"/><Relationship Id="rId131" Type="http://schemas.openxmlformats.org/officeDocument/2006/relationships/chart" Target="../charts/chart507.xml"/><Relationship Id="rId136" Type="http://schemas.openxmlformats.org/officeDocument/2006/relationships/chart" Target="../charts/chart512.xml"/><Relationship Id="rId157" Type="http://schemas.openxmlformats.org/officeDocument/2006/relationships/chart" Target="../charts/chart533.xml"/><Relationship Id="rId178" Type="http://schemas.openxmlformats.org/officeDocument/2006/relationships/chart" Target="../charts/chart554.xml"/><Relationship Id="rId61" Type="http://schemas.openxmlformats.org/officeDocument/2006/relationships/chart" Target="../charts/chart437.xml"/><Relationship Id="rId82" Type="http://schemas.openxmlformats.org/officeDocument/2006/relationships/chart" Target="../charts/chart458.xml"/><Relationship Id="rId152" Type="http://schemas.openxmlformats.org/officeDocument/2006/relationships/chart" Target="../charts/chart528.xml"/><Relationship Id="rId173" Type="http://schemas.openxmlformats.org/officeDocument/2006/relationships/chart" Target="../charts/chart549.xml"/><Relationship Id="rId19" Type="http://schemas.openxmlformats.org/officeDocument/2006/relationships/chart" Target="../charts/chart395.xml"/><Relationship Id="rId14" Type="http://schemas.openxmlformats.org/officeDocument/2006/relationships/chart" Target="../charts/chart390.xml"/><Relationship Id="rId30" Type="http://schemas.openxmlformats.org/officeDocument/2006/relationships/chart" Target="../charts/chart406.xml"/><Relationship Id="rId35" Type="http://schemas.openxmlformats.org/officeDocument/2006/relationships/chart" Target="../charts/chart411.xml"/><Relationship Id="rId56" Type="http://schemas.openxmlformats.org/officeDocument/2006/relationships/chart" Target="../charts/chart432.xml"/><Relationship Id="rId77" Type="http://schemas.openxmlformats.org/officeDocument/2006/relationships/chart" Target="../charts/chart453.xml"/><Relationship Id="rId100" Type="http://schemas.openxmlformats.org/officeDocument/2006/relationships/chart" Target="../charts/chart476.xml"/><Relationship Id="rId105" Type="http://schemas.openxmlformats.org/officeDocument/2006/relationships/chart" Target="../charts/chart481.xml"/><Relationship Id="rId126" Type="http://schemas.openxmlformats.org/officeDocument/2006/relationships/chart" Target="../charts/chart502.xml"/><Relationship Id="rId147" Type="http://schemas.openxmlformats.org/officeDocument/2006/relationships/chart" Target="../charts/chart523.xml"/><Relationship Id="rId168" Type="http://schemas.openxmlformats.org/officeDocument/2006/relationships/chart" Target="../charts/chart544.xml"/><Relationship Id="rId8" Type="http://schemas.openxmlformats.org/officeDocument/2006/relationships/chart" Target="../charts/chart384.xml"/><Relationship Id="rId51" Type="http://schemas.openxmlformats.org/officeDocument/2006/relationships/chart" Target="../charts/chart427.xml"/><Relationship Id="rId72" Type="http://schemas.openxmlformats.org/officeDocument/2006/relationships/chart" Target="../charts/chart448.xml"/><Relationship Id="rId93" Type="http://schemas.openxmlformats.org/officeDocument/2006/relationships/chart" Target="../charts/chart469.xml"/><Relationship Id="rId98" Type="http://schemas.openxmlformats.org/officeDocument/2006/relationships/chart" Target="../charts/chart474.xml"/><Relationship Id="rId121" Type="http://schemas.openxmlformats.org/officeDocument/2006/relationships/chart" Target="../charts/chart497.xml"/><Relationship Id="rId142" Type="http://schemas.openxmlformats.org/officeDocument/2006/relationships/chart" Target="../charts/chart518.xml"/><Relationship Id="rId163" Type="http://schemas.openxmlformats.org/officeDocument/2006/relationships/chart" Target="../charts/chart539.xml"/><Relationship Id="rId3" Type="http://schemas.openxmlformats.org/officeDocument/2006/relationships/chart" Target="../charts/chart379.xml"/><Relationship Id="rId25" Type="http://schemas.openxmlformats.org/officeDocument/2006/relationships/chart" Target="../charts/chart401.xml"/><Relationship Id="rId46" Type="http://schemas.openxmlformats.org/officeDocument/2006/relationships/chart" Target="../charts/chart422.xml"/><Relationship Id="rId67" Type="http://schemas.openxmlformats.org/officeDocument/2006/relationships/chart" Target="../charts/chart443.xml"/><Relationship Id="rId116" Type="http://schemas.openxmlformats.org/officeDocument/2006/relationships/chart" Target="../charts/chart492.xml"/><Relationship Id="rId137" Type="http://schemas.openxmlformats.org/officeDocument/2006/relationships/chart" Target="../charts/chart513.xml"/><Relationship Id="rId158" Type="http://schemas.openxmlformats.org/officeDocument/2006/relationships/chart" Target="../charts/chart534.xml"/><Relationship Id="rId20" Type="http://schemas.openxmlformats.org/officeDocument/2006/relationships/chart" Target="../charts/chart396.xml"/><Relationship Id="rId41" Type="http://schemas.openxmlformats.org/officeDocument/2006/relationships/chart" Target="../charts/chart417.xml"/><Relationship Id="rId62" Type="http://schemas.openxmlformats.org/officeDocument/2006/relationships/chart" Target="../charts/chart438.xml"/><Relationship Id="rId83" Type="http://schemas.openxmlformats.org/officeDocument/2006/relationships/chart" Target="../charts/chart459.xml"/><Relationship Id="rId88" Type="http://schemas.openxmlformats.org/officeDocument/2006/relationships/chart" Target="../charts/chart464.xml"/><Relationship Id="rId111" Type="http://schemas.openxmlformats.org/officeDocument/2006/relationships/chart" Target="../charts/chart487.xml"/><Relationship Id="rId132" Type="http://schemas.openxmlformats.org/officeDocument/2006/relationships/chart" Target="../charts/chart508.xml"/><Relationship Id="rId153" Type="http://schemas.openxmlformats.org/officeDocument/2006/relationships/chart" Target="../charts/chart529.xml"/><Relationship Id="rId174" Type="http://schemas.openxmlformats.org/officeDocument/2006/relationships/chart" Target="../charts/chart550.xml"/><Relationship Id="rId15" Type="http://schemas.openxmlformats.org/officeDocument/2006/relationships/chart" Target="../charts/chart391.xml"/><Relationship Id="rId36" Type="http://schemas.openxmlformats.org/officeDocument/2006/relationships/chart" Target="../charts/chart412.xml"/><Relationship Id="rId57" Type="http://schemas.openxmlformats.org/officeDocument/2006/relationships/chart" Target="../charts/chart433.xml"/><Relationship Id="rId106" Type="http://schemas.openxmlformats.org/officeDocument/2006/relationships/chart" Target="../charts/chart482.xml"/><Relationship Id="rId127" Type="http://schemas.openxmlformats.org/officeDocument/2006/relationships/chart" Target="../charts/chart503.xml"/><Relationship Id="rId10" Type="http://schemas.openxmlformats.org/officeDocument/2006/relationships/chart" Target="../charts/chart386.xml"/><Relationship Id="rId31" Type="http://schemas.openxmlformats.org/officeDocument/2006/relationships/chart" Target="../charts/chart407.xml"/><Relationship Id="rId52" Type="http://schemas.openxmlformats.org/officeDocument/2006/relationships/chart" Target="../charts/chart428.xml"/><Relationship Id="rId73" Type="http://schemas.openxmlformats.org/officeDocument/2006/relationships/chart" Target="../charts/chart449.xml"/><Relationship Id="rId78" Type="http://schemas.openxmlformats.org/officeDocument/2006/relationships/chart" Target="../charts/chart454.xml"/><Relationship Id="rId94" Type="http://schemas.openxmlformats.org/officeDocument/2006/relationships/chart" Target="../charts/chart470.xml"/><Relationship Id="rId99" Type="http://schemas.openxmlformats.org/officeDocument/2006/relationships/chart" Target="../charts/chart475.xml"/><Relationship Id="rId101" Type="http://schemas.openxmlformats.org/officeDocument/2006/relationships/chart" Target="../charts/chart477.xml"/><Relationship Id="rId122" Type="http://schemas.openxmlformats.org/officeDocument/2006/relationships/chart" Target="../charts/chart498.xml"/><Relationship Id="rId143" Type="http://schemas.openxmlformats.org/officeDocument/2006/relationships/chart" Target="../charts/chart519.xml"/><Relationship Id="rId148" Type="http://schemas.openxmlformats.org/officeDocument/2006/relationships/chart" Target="../charts/chart524.xml"/><Relationship Id="rId164" Type="http://schemas.openxmlformats.org/officeDocument/2006/relationships/chart" Target="../charts/chart540.xml"/><Relationship Id="rId169" Type="http://schemas.openxmlformats.org/officeDocument/2006/relationships/chart" Target="../charts/chart545.xml"/><Relationship Id="rId4" Type="http://schemas.openxmlformats.org/officeDocument/2006/relationships/chart" Target="../charts/chart380.xml"/><Relationship Id="rId9" Type="http://schemas.openxmlformats.org/officeDocument/2006/relationships/chart" Target="../charts/chart385.xml"/><Relationship Id="rId26" Type="http://schemas.openxmlformats.org/officeDocument/2006/relationships/chart" Target="../charts/chart402.xml"/><Relationship Id="rId47" Type="http://schemas.openxmlformats.org/officeDocument/2006/relationships/chart" Target="../charts/chart423.xml"/><Relationship Id="rId68" Type="http://schemas.openxmlformats.org/officeDocument/2006/relationships/chart" Target="../charts/chart444.xml"/><Relationship Id="rId89" Type="http://schemas.openxmlformats.org/officeDocument/2006/relationships/chart" Target="../charts/chart465.xml"/><Relationship Id="rId112" Type="http://schemas.openxmlformats.org/officeDocument/2006/relationships/chart" Target="../charts/chart488.xml"/><Relationship Id="rId133" Type="http://schemas.openxmlformats.org/officeDocument/2006/relationships/chart" Target="../charts/chart509.xml"/><Relationship Id="rId154" Type="http://schemas.openxmlformats.org/officeDocument/2006/relationships/chart" Target="../charts/chart530.xml"/><Relationship Id="rId175" Type="http://schemas.openxmlformats.org/officeDocument/2006/relationships/chart" Target="../charts/chart551.xml"/><Relationship Id="rId16" Type="http://schemas.openxmlformats.org/officeDocument/2006/relationships/chart" Target="../charts/chart392.xml"/><Relationship Id="rId37" Type="http://schemas.openxmlformats.org/officeDocument/2006/relationships/chart" Target="../charts/chart413.xml"/><Relationship Id="rId58" Type="http://schemas.openxmlformats.org/officeDocument/2006/relationships/chart" Target="../charts/chart434.xml"/><Relationship Id="rId79" Type="http://schemas.openxmlformats.org/officeDocument/2006/relationships/chart" Target="../charts/chart455.xml"/><Relationship Id="rId102" Type="http://schemas.openxmlformats.org/officeDocument/2006/relationships/chart" Target="../charts/chart478.xml"/><Relationship Id="rId123" Type="http://schemas.openxmlformats.org/officeDocument/2006/relationships/chart" Target="../charts/chart499.xml"/><Relationship Id="rId144" Type="http://schemas.openxmlformats.org/officeDocument/2006/relationships/chart" Target="../charts/chart520.xml"/><Relationship Id="rId90" Type="http://schemas.openxmlformats.org/officeDocument/2006/relationships/chart" Target="../charts/chart466.xml"/><Relationship Id="rId165" Type="http://schemas.openxmlformats.org/officeDocument/2006/relationships/chart" Target="../charts/chart541.xml"/><Relationship Id="rId27" Type="http://schemas.openxmlformats.org/officeDocument/2006/relationships/chart" Target="../charts/chart403.xml"/><Relationship Id="rId48" Type="http://schemas.openxmlformats.org/officeDocument/2006/relationships/chart" Target="../charts/chart424.xml"/><Relationship Id="rId69" Type="http://schemas.openxmlformats.org/officeDocument/2006/relationships/chart" Target="../charts/chart445.xml"/><Relationship Id="rId113" Type="http://schemas.openxmlformats.org/officeDocument/2006/relationships/chart" Target="../charts/chart489.xml"/><Relationship Id="rId134" Type="http://schemas.openxmlformats.org/officeDocument/2006/relationships/chart" Target="../charts/chart510.xml"/><Relationship Id="rId80" Type="http://schemas.openxmlformats.org/officeDocument/2006/relationships/chart" Target="../charts/chart456.xml"/><Relationship Id="rId155" Type="http://schemas.openxmlformats.org/officeDocument/2006/relationships/chart" Target="../charts/chart531.xml"/><Relationship Id="rId176" Type="http://schemas.openxmlformats.org/officeDocument/2006/relationships/chart" Target="../charts/chart552.xml"/><Relationship Id="rId17" Type="http://schemas.openxmlformats.org/officeDocument/2006/relationships/chart" Target="../charts/chart393.xml"/><Relationship Id="rId38" Type="http://schemas.openxmlformats.org/officeDocument/2006/relationships/chart" Target="../charts/chart414.xml"/><Relationship Id="rId59" Type="http://schemas.openxmlformats.org/officeDocument/2006/relationships/chart" Target="../charts/chart435.xml"/><Relationship Id="rId103" Type="http://schemas.openxmlformats.org/officeDocument/2006/relationships/chart" Target="../charts/chart479.xml"/><Relationship Id="rId124" Type="http://schemas.openxmlformats.org/officeDocument/2006/relationships/chart" Target="../charts/chart500.xml"/><Relationship Id="rId70" Type="http://schemas.openxmlformats.org/officeDocument/2006/relationships/chart" Target="../charts/chart446.xml"/><Relationship Id="rId91" Type="http://schemas.openxmlformats.org/officeDocument/2006/relationships/chart" Target="../charts/chart467.xml"/><Relationship Id="rId145" Type="http://schemas.openxmlformats.org/officeDocument/2006/relationships/chart" Target="../charts/chart521.xml"/><Relationship Id="rId166" Type="http://schemas.openxmlformats.org/officeDocument/2006/relationships/chart" Target="../charts/chart542.xml"/><Relationship Id="rId1" Type="http://schemas.openxmlformats.org/officeDocument/2006/relationships/chart" Target="../charts/chart377.xml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671.xml"/><Relationship Id="rId21" Type="http://schemas.openxmlformats.org/officeDocument/2006/relationships/chart" Target="../charts/chart575.xml"/><Relationship Id="rId42" Type="http://schemas.openxmlformats.org/officeDocument/2006/relationships/chart" Target="../charts/chart596.xml"/><Relationship Id="rId63" Type="http://schemas.openxmlformats.org/officeDocument/2006/relationships/chart" Target="../charts/chart617.xml"/><Relationship Id="rId84" Type="http://schemas.openxmlformats.org/officeDocument/2006/relationships/chart" Target="../charts/chart638.xml"/><Relationship Id="rId138" Type="http://schemas.openxmlformats.org/officeDocument/2006/relationships/chart" Target="../charts/chart692.xml"/><Relationship Id="rId159" Type="http://schemas.openxmlformats.org/officeDocument/2006/relationships/chart" Target="../charts/chart713.xml"/><Relationship Id="rId170" Type="http://schemas.openxmlformats.org/officeDocument/2006/relationships/chart" Target="../charts/chart724.xml"/><Relationship Id="rId107" Type="http://schemas.openxmlformats.org/officeDocument/2006/relationships/chart" Target="../charts/chart661.xml"/><Relationship Id="rId11" Type="http://schemas.openxmlformats.org/officeDocument/2006/relationships/chart" Target="../charts/chart565.xml"/><Relationship Id="rId32" Type="http://schemas.openxmlformats.org/officeDocument/2006/relationships/chart" Target="../charts/chart586.xml"/><Relationship Id="rId53" Type="http://schemas.openxmlformats.org/officeDocument/2006/relationships/chart" Target="../charts/chart607.xml"/><Relationship Id="rId74" Type="http://schemas.openxmlformats.org/officeDocument/2006/relationships/chart" Target="../charts/chart628.xml"/><Relationship Id="rId128" Type="http://schemas.openxmlformats.org/officeDocument/2006/relationships/chart" Target="../charts/chart682.xml"/><Relationship Id="rId149" Type="http://schemas.openxmlformats.org/officeDocument/2006/relationships/chart" Target="../charts/chart703.xml"/><Relationship Id="rId5" Type="http://schemas.openxmlformats.org/officeDocument/2006/relationships/chart" Target="../charts/chart559.xml"/><Relationship Id="rId95" Type="http://schemas.openxmlformats.org/officeDocument/2006/relationships/chart" Target="../charts/chart649.xml"/><Relationship Id="rId160" Type="http://schemas.openxmlformats.org/officeDocument/2006/relationships/chart" Target="../charts/chart714.xml"/><Relationship Id="rId22" Type="http://schemas.openxmlformats.org/officeDocument/2006/relationships/chart" Target="../charts/chart576.xml"/><Relationship Id="rId43" Type="http://schemas.openxmlformats.org/officeDocument/2006/relationships/chart" Target="../charts/chart597.xml"/><Relationship Id="rId64" Type="http://schemas.openxmlformats.org/officeDocument/2006/relationships/chart" Target="../charts/chart618.xml"/><Relationship Id="rId118" Type="http://schemas.openxmlformats.org/officeDocument/2006/relationships/chart" Target="../charts/chart672.xml"/><Relationship Id="rId139" Type="http://schemas.openxmlformats.org/officeDocument/2006/relationships/chart" Target="../charts/chart693.xml"/><Relationship Id="rId85" Type="http://schemas.openxmlformats.org/officeDocument/2006/relationships/chart" Target="../charts/chart639.xml"/><Relationship Id="rId150" Type="http://schemas.openxmlformats.org/officeDocument/2006/relationships/chart" Target="../charts/chart704.xml"/><Relationship Id="rId171" Type="http://schemas.openxmlformats.org/officeDocument/2006/relationships/chart" Target="../charts/chart725.xml"/><Relationship Id="rId12" Type="http://schemas.openxmlformats.org/officeDocument/2006/relationships/chart" Target="../charts/chart566.xml"/><Relationship Id="rId33" Type="http://schemas.openxmlformats.org/officeDocument/2006/relationships/chart" Target="../charts/chart587.xml"/><Relationship Id="rId108" Type="http://schemas.openxmlformats.org/officeDocument/2006/relationships/chart" Target="../charts/chart662.xml"/><Relationship Id="rId129" Type="http://schemas.openxmlformats.org/officeDocument/2006/relationships/chart" Target="../charts/chart683.xml"/><Relationship Id="rId54" Type="http://schemas.openxmlformats.org/officeDocument/2006/relationships/chart" Target="../charts/chart608.xml"/><Relationship Id="rId75" Type="http://schemas.openxmlformats.org/officeDocument/2006/relationships/chart" Target="../charts/chart629.xml"/><Relationship Id="rId96" Type="http://schemas.openxmlformats.org/officeDocument/2006/relationships/chart" Target="../charts/chart650.xml"/><Relationship Id="rId140" Type="http://schemas.openxmlformats.org/officeDocument/2006/relationships/chart" Target="../charts/chart694.xml"/><Relationship Id="rId161" Type="http://schemas.openxmlformats.org/officeDocument/2006/relationships/chart" Target="../charts/chart715.xml"/><Relationship Id="rId6" Type="http://schemas.openxmlformats.org/officeDocument/2006/relationships/chart" Target="../charts/chart560.xml"/><Relationship Id="rId23" Type="http://schemas.openxmlformats.org/officeDocument/2006/relationships/chart" Target="../charts/chart577.xml"/><Relationship Id="rId28" Type="http://schemas.openxmlformats.org/officeDocument/2006/relationships/chart" Target="../charts/chart582.xml"/><Relationship Id="rId49" Type="http://schemas.openxmlformats.org/officeDocument/2006/relationships/chart" Target="../charts/chart603.xml"/><Relationship Id="rId114" Type="http://schemas.openxmlformats.org/officeDocument/2006/relationships/chart" Target="../charts/chart668.xml"/><Relationship Id="rId119" Type="http://schemas.openxmlformats.org/officeDocument/2006/relationships/chart" Target="../charts/chart673.xml"/><Relationship Id="rId44" Type="http://schemas.openxmlformats.org/officeDocument/2006/relationships/chart" Target="../charts/chart598.xml"/><Relationship Id="rId60" Type="http://schemas.openxmlformats.org/officeDocument/2006/relationships/chart" Target="../charts/chart614.xml"/><Relationship Id="rId65" Type="http://schemas.openxmlformats.org/officeDocument/2006/relationships/chart" Target="../charts/chart619.xml"/><Relationship Id="rId81" Type="http://schemas.openxmlformats.org/officeDocument/2006/relationships/chart" Target="../charts/chart635.xml"/><Relationship Id="rId86" Type="http://schemas.openxmlformats.org/officeDocument/2006/relationships/chart" Target="../charts/chart640.xml"/><Relationship Id="rId130" Type="http://schemas.openxmlformats.org/officeDocument/2006/relationships/chart" Target="../charts/chart684.xml"/><Relationship Id="rId135" Type="http://schemas.openxmlformats.org/officeDocument/2006/relationships/chart" Target="../charts/chart689.xml"/><Relationship Id="rId151" Type="http://schemas.openxmlformats.org/officeDocument/2006/relationships/chart" Target="../charts/chart705.xml"/><Relationship Id="rId156" Type="http://schemas.openxmlformats.org/officeDocument/2006/relationships/chart" Target="../charts/chart710.xml"/><Relationship Id="rId177" Type="http://schemas.openxmlformats.org/officeDocument/2006/relationships/chart" Target="../charts/chart731.xml"/><Relationship Id="rId172" Type="http://schemas.openxmlformats.org/officeDocument/2006/relationships/chart" Target="../charts/chart726.xml"/><Relationship Id="rId13" Type="http://schemas.openxmlformats.org/officeDocument/2006/relationships/chart" Target="../charts/chart567.xml"/><Relationship Id="rId18" Type="http://schemas.openxmlformats.org/officeDocument/2006/relationships/chart" Target="../charts/chart572.xml"/><Relationship Id="rId39" Type="http://schemas.openxmlformats.org/officeDocument/2006/relationships/chart" Target="../charts/chart593.xml"/><Relationship Id="rId109" Type="http://schemas.openxmlformats.org/officeDocument/2006/relationships/chart" Target="../charts/chart663.xml"/><Relationship Id="rId34" Type="http://schemas.openxmlformats.org/officeDocument/2006/relationships/chart" Target="../charts/chart588.xml"/><Relationship Id="rId50" Type="http://schemas.openxmlformats.org/officeDocument/2006/relationships/chart" Target="../charts/chart604.xml"/><Relationship Id="rId55" Type="http://schemas.openxmlformats.org/officeDocument/2006/relationships/chart" Target="../charts/chart609.xml"/><Relationship Id="rId76" Type="http://schemas.openxmlformats.org/officeDocument/2006/relationships/chart" Target="../charts/chart630.xml"/><Relationship Id="rId97" Type="http://schemas.openxmlformats.org/officeDocument/2006/relationships/chart" Target="../charts/chart651.xml"/><Relationship Id="rId104" Type="http://schemas.openxmlformats.org/officeDocument/2006/relationships/chart" Target="../charts/chart658.xml"/><Relationship Id="rId120" Type="http://schemas.openxmlformats.org/officeDocument/2006/relationships/chart" Target="../charts/chart674.xml"/><Relationship Id="rId125" Type="http://schemas.openxmlformats.org/officeDocument/2006/relationships/chart" Target="../charts/chart679.xml"/><Relationship Id="rId141" Type="http://schemas.openxmlformats.org/officeDocument/2006/relationships/chart" Target="../charts/chart695.xml"/><Relationship Id="rId146" Type="http://schemas.openxmlformats.org/officeDocument/2006/relationships/chart" Target="../charts/chart700.xml"/><Relationship Id="rId167" Type="http://schemas.openxmlformats.org/officeDocument/2006/relationships/chart" Target="../charts/chart721.xml"/><Relationship Id="rId7" Type="http://schemas.openxmlformats.org/officeDocument/2006/relationships/chart" Target="../charts/chart561.xml"/><Relationship Id="rId71" Type="http://schemas.openxmlformats.org/officeDocument/2006/relationships/chart" Target="../charts/chart625.xml"/><Relationship Id="rId92" Type="http://schemas.openxmlformats.org/officeDocument/2006/relationships/chart" Target="../charts/chart646.xml"/><Relationship Id="rId162" Type="http://schemas.openxmlformats.org/officeDocument/2006/relationships/chart" Target="../charts/chart716.xml"/><Relationship Id="rId2" Type="http://schemas.openxmlformats.org/officeDocument/2006/relationships/chart" Target="../charts/chart556.xml"/><Relationship Id="rId29" Type="http://schemas.openxmlformats.org/officeDocument/2006/relationships/chart" Target="../charts/chart583.xml"/><Relationship Id="rId24" Type="http://schemas.openxmlformats.org/officeDocument/2006/relationships/chart" Target="../charts/chart578.xml"/><Relationship Id="rId40" Type="http://schemas.openxmlformats.org/officeDocument/2006/relationships/chart" Target="../charts/chart594.xml"/><Relationship Id="rId45" Type="http://schemas.openxmlformats.org/officeDocument/2006/relationships/chart" Target="../charts/chart599.xml"/><Relationship Id="rId66" Type="http://schemas.openxmlformats.org/officeDocument/2006/relationships/chart" Target="../charts/chart620.xml"/><Relationship Id="rId87" Type="http://schemas.openxmlformats.org/officeDocument/2006/relationships/chart" Target="../charts/chart641.xml"/><Relationship Id="rId110" Type="http://schemas.openxmlformats.org/officeDocument/2006/relationships/chart" Target="../charts/chart664.xml"/><Relationship Id="rId115" Type="http://schemas.openxmlformats.org/officeDocument/2006/relationships/chart" Target="../charts/chart669.xml"/><Relationship Id="rId131" Type="http://schemas.openxmlformats.org/officeDocument/2006/relationships/chart" Target="../charts/chart685.xml"/><Relationship Id="rId136" Type="http://schemas.openxmlformats.org/officeDocument/2006/relationships/chart" Target="../charts/chart690.xml"/><Relationship Id="rId157" Type="http://schemas.openxmlformats.org/officeDocument/2006/relationships/chart" Target="../charts/chart711.xml"/><Relationship Id="rId178" Type="http://schemas.openxmlformats.org/officeDocument/2006/relationships/chart" Target="../charts/chart732.xml"/><Relationship Id="rId61" Type="http://schemas.openxmlformats.org/officeDocument/2006/relationships/chart" Target="../charts/chart615.xml"/><Relationship Id="rId82" Type="http://schemas.openxmlformats.org/officeDocument/2006/relationships/chart" Target="../charts/chart636.xml"/><Relationship Id="rId152" Type="http://schemas.openxmlformats.org/officeDocument/2006/relationships/chart" Target="../charts/chart706.xml"/><Relationship Id="rId173" Type="http://schemas.openxmlformats.org/officeDocument/2006/relationships/chart" Target="../charts/chart727.xml"/><Relationship Id="rId19" Type="http://schemas.openxmlformats.org/officeDocument/2006/relationships/chart" Target="../charts/chart573.xml"/><Relationship Id="rId14" Type="http://schemas.openxmlformats.org/officeDocument/2006/relationships/chart" Target="../charts/chart568.xml"/><Relationship Id="rId30" Type="http://schemas.openxmlformats.org/officeDocument/2006/relationships/chart" Target="../charts/chart584.xml"/><Relationship Id="rId35" Type="http://schemas.openxmlformats.org/officeDocument/2006/relationships/chart" Target="../charts/chart589.xml"/><Relationship Id="rId56" Type="http://schemas.openxmlformats.org/officeDocument/2006/relationships/chart" Target="../charts/chart610.xml"/><Relationship Id="rId77" Type="http://schemas.openxmlformats.org/officeDocument/2006/relationships/chart" Target="../charts/chart631.xml"/><Relationship Id="rId100" Type="http://schemas.openxmlformats.org/officeDocument/2006/relationships/chart" Target="../charts/chart654.xml"/><Relationship Id="rId105" Type="http://schemas.openxmlformats.org/officeDocument/2006/relationships/chart" Target="../charts/chart659.xml"/><Relationship Id="rId126" Type="http://schemas.openxmlformats.org/officeDocument/2006/relationships/chart" Target="../charts/chart680.xml"/><Relationship Id="rId147" Type="http://schemas.openxmlformats.org/officeDocument/2006/relationships/chart" Target="../charts/chart701.xml"/><Relationship Id="rId168" Type="http://schemas.openxmlformats.org/officeDocument/2006/relationships/chart" Target="../charts/chart722.xml"/><Relationship Id="rId8" Type="http://schemas.openxmlformats.org/officeDocument/2006/relationships/chart" Target="../charts/chart562.xml"/><Relationship Id="rId51" Type="http://schemas.openxmlformats.org/officeDocument/2006/relationships/chart" Target="../charts/chart605.xml"/><Relationship Id="rId72" Type="http://schemas.openxmlformats.org/officeDocument/2006/relationships/chart" Target="../charts/chart626.xml"/><Relationship Id="rId93" Type="http://schemas.openxmlformats.org/officeDocument/2006/relationships/chart" Target="../charts/chart647.xml"/><Relationship Id="rId98" Type="http://schemas.openxmlformats.org/officeDocument/2006/relationships/chart" Target="../charts/chart652.xml"/><Relationship Id="rId121" Type="http://schemas.openxmlformats.org/officeDocument/2006/relationships/chart" Target="../charts/chart675.xml"/><Relationship Id="rId142" Type="http://schemas.openxmlformats.org/officeDocument/2006/relationships/chart" Target="../charts/chart696.xml"/><Relationship Id="rId163" Type="http://schemas.openxmlformats.org/officeDocument/2006/relationships/chart" Target="../charts/chart717.xml"/><Relationship Id="rId3" Type="http://schemas.openxmlformats.org/officeDocument/2006/relationships/chart" Target="../charts/chart557.xml"/><Relationship Id="rId25" Type="http://schemas.openxmlformats.org/officeDocument/2006/relationships/chart" Target="../charts/chart579.xml"/><Relationship Id="rId46" Type="http://schemas.openxmlformats.org/officeDocument/2006/relationships/chart" Target="../charts/chart600.xml"/><Relationship Id="rId67" Type="http://schemas.openxmlformats.org/officeDocument/2006/relationships/chart" Target="../charts/chart621.xml"/><Relationship Id="rId116" Type="http://schemas.openxmlformats.org/officeDocument/2006/relationships/chart" Target="../charts/chart670.xml"/><Relationship Id="rId137" Type="http://schemas.openxmlformats.org/officeDocument/2006/relationships/chart" Target="../charts/chart691.xml"/><Relationship Id="rId158" Type="http://schemas.openxmlformats.org/officeDocument/2006/relationships/chart" Target="../charts/chart712.xml"/><Relationship Id="rId20" Type="http://schemas.openxmlformats.org/officeDocument/2006/relationships/chart" Target="../charts/chart574.xml"/><Relationship Id="rId41" Type="http://schemas.openxmlformats.org/officeDocument/2006/relationships/chart" Target="../charts/chart595.xml"/><Relationship Id="rId62" Type="http://schemas.openxmlformats.org/officeDocument/2006/relationships/chart" Target="../charts/chart616.xml"/><Relationship Id="rId83" Type="http://schemas.openxmlformats.org/officeDocument/2006/relationships/chart" Target="../charts/chart637.xml"/><Relationship Id="rId88" Type="http://schemas.openxmlformats.org/officeDocument/2006/relationships/chart" Target="../charts/chart642.xml"/><Relationship Id="rId111" Type="http://schemas.openxmlformats.org/officeDocument/2006/relationships/chart" Target="../charts/chart665.xml"/><Relationship Id="rId132" Type="http://schemas.openxmlformats.org/officeDocument/2006/relationships/chart" Target="../charts/chart686.xml"/><Relationship Id="rId153" Type="http://schemas.openxmlformats.org/officeDocument/2006/relationships/chart" Target="../charts/chart707.xml"/><Relationship Id="rId174" Type="http://schemas.openxmlformats.org/officeDocument/2006/relationships/chart" Target="../charts/chart728.xml"/><Relationship Id="rId15" Type="http://schemas.openxmlformats.org/officeDocument/2006/relationships/chart" Target="../charts/chart569.xml"/><Relationship Id="rId36" Type="http://schemas.openxmlformats.org/officeDocument/2006/relationships/chart" Target="../charts/chart590.xml"/><Relationship Id="rId57" Type="http://schemas.openxmlformats.org/officeDocument/2006/relationships/chart" Target="../charts/chart611.xml"/><Relationship Id="rId106" Type="http://schemas.openxmlformats.org/officeDocument/2006/relationships/chart" Target="../charts/chart660.xml"/><Relationship Id="rId127" Type="http://schemas.openxmlformats.org/officeDocument/2006/relationships/chart" Target="../charts/chart681.xml"/><Relationship Id="rId10" Type="http://schemas.openxmlformats.org/officeDocument/2006/relationships/chart" Target="../charts/chart564.xml"/><Relationship Id="rId31" Type="http://schemas.openxmlformats.org/officeDocument/2006/relationships/chart" Target="../charts/chart585.xml"/><Relationship Id="rId52" Type="http://schemas.openxmlformats.org/officeDocument/2006/relationships/chart" Target="../charts/chart606.xml"/><Relationship Id="rId73" Type="http://schemas.openxmlformats.org/officeDocument/2006/relationships/chart" Target="../charts/chart627.xml"/><Relationship Id="rId78" Type="http://schemas.openxmlformats.org/officeDocument/2006/relationships/chart" Target="../charts/chart632.xml"/><Relationship Id="rId94" Type="http://schemas.openxmlformats.org/officeDocument/2006/relationships/chart" Target="../charts/chart648.xml"/><Relationship Id="rId99" Type="http://schemas.openxmlformats.org/officeDocument/2006/relationships/chart" Target="../charts/chart653.xml"/><Relationship Id="rId101" Type="http://schemas.openxmlformats.org/officeDocument/2006/relationships/chart" Target="../charts/chart655.xml"/><Relationship Id="rId122" Type="http://schemas.openxmlformats.org/officeDocument/2006/relationships/chart" Target="../charts/chart676.xml"/><Relationship Id="rId143" Type="http://schemas.openxmlformats.org/officeDocument/2006/relationships/chart" Target="../charts/chart697.xml"/><Relationship Id="rId148" Type="http://schemas.openxmlformats.org/officeDocument/2006/relationships/chart" Target="../charts/chart702.xml"/><Relationship Id="rId164" Type="http://schemas.openxmlformats.org/officeDocument/2006/relationships/chart" Target="../charts/chart718.xml"/><Relationship Id="rId169" Type="http://schemas.openxmlformats.org/officeDocument/2006/relationships/chart" Target="../charts/chart723.xml"/><Relationship Id="rId4" Type="http://schemas.openxmlformats.org/officeDocument/2006/relationships/chart" Target="../charts/chart558.xml"/><Relationship Id="rId9" Type="http://schemas.openxmlformats.org/officeDocument/2006/relationships/chart" Target="../charts/chart563.xml"/><Relationship Id="rId26" Type="http://schemas.openxmlformats.org/officeDocument/2006/relationships/chart" Target="../charts/chart580.xml"/><Relationship Id="rId47" Type="http://schemas.openxmlformats.org/officeDocument/2006/relationships/chart" Target="../charts/chart601.xml"/><Relationship Id="rId68" Type="http://schemas.openxmlformats.org/officeDocument/2006/relationships/chart" Target="../charts/chart622.xml"/><Relationship Id="rId89" Type="http://schemas.openxmlformats.org/officeDocument/2006/relationships/chart" Target="../charts/chart643.xml"/><Relationship Id="rId112" Type="http://schemas.openxmlformats.org/officeDocument/2006/relationships/chart" Target="../charts/chart666.xml"/><Relationship Id="rId133" Type="http://schemas.openxmlformats.org/officeDocument/2006/relationships/chart" Target="../charts/chart687.xml"/><Relationship Id="rId154" Type="http://schemas.openxmlformats.org/officeDocument/2006/relationships/chart" Target="../charts/chart708.xml"/><Relationship Id="rId175" Type="http://schemas.openxmlformats.org/officeDocument/2006/relationships/chart" Target="../charts/chart729.xml"/><Relationship Id="rId16" Type="http://schemas.openxmlformats.org/officeDocument/2006/relationships/chart" Target="../charts/chart570.xml"/><Relationship Id="rId37" Type="http://schemas.openxmlformats.org/officeDocument/2006/relationships/chart" Target="../charts/chart591.xml"/><Relationship Id="rId58" Type="http://schemas.openxmlformats.org/officeDocument/2006/relationships/chart" Target="../charts/chart612.xml"/><Relationship Id="rId79" Type="http://schemas.openxmlformats.org/officeDocument/2006/relationships/chart" Target="../charts/chart633.xml"/><Relationship Id="rId102" Type="http://schemas.openxmlformats.org/officeDocument/2006/relationships/chart" Target="../charts/chart656.xml"/><Relationship Id="rId123" Type="http://schemas.openxmlformats.org/officeDocument/2006/relationships/chart" Target="../charts/chart677.xml"/><Relationship Id="rId144" Type="http://schemas.openxmlformats.org/officeDocument/2006/relationships/chart" Target="../charts/chart698.xml"/><Relationship Id="rId90" Type="http://schemas.openxmlformats.org/officeDocument/2006/relationships/chart" Target="../charts/chart644.xml"/><Relationship Id="rId165" Type="http://schemas.openxmlformats.org/officeDocument/2006/relationships/chart" Target="../charts/chart719.xml"/><Relationship Id="rId27" Type="http://schemas.openxmlformats.org/officeDocument/2006/relationships/chart" Target="../charts/chart581.xml"/><Relationship Id="rId48" Type="http://schemas.openxmlformats.org/officeDocument/2006/relationships/chart" Target="../charts/chart602.xml"/><Relationship Id="rId69" Type="http://schemas.openxmlformats.org/officeDocument/2006/relationships/chart" Target="../charts/chart623.xml"/><Relationship Id="rId113" Type="http://schemas.openxmlformats.org/officeDocument/2006/relationships/chart" Target="../charts/chart667.xml"/><Relationship Id="rId134" Type="http://schemas.openxmlformats.org/officeDocument/2006/relationships/chart" Target="../charts/chart688.xml"/><Relationship Id="rId80" Type="http://schemas.openxmlformats.org/officeDocument/2006/relationships/chart" Target="../charts/chart634.xml"/><Relationship Id="rId155" Type="http://schemas.openxmlformats.org/officeDocument/2006/relationships/chart" Target="../charts/chart709.xml"/><Relationship Id="rId176" Type="http://schemas.openxmlformats.org/officeDocument/2006/relationships/chart" Target="../charts/chart730.xml"/><Relationship Id="rId17" Type="http://schemas.openxmlformats.org/officeDocument/2006/relationships/chart" Target="../charts/chart571.xml"/><Relationship Id="rId38" Type="http://schemas.openxmlformats.org/officeDocument/2006/relationships/chart" Target="../charts/chart592.xml"/><Relationship Id="rId59" Type="http://schemas.openxmlformats.org/officeDocument/2006/relationships/chart" Target="../charts/chart613.xml"/><Relationship Id="rId103" Type="http://schemas.openxmlformats.org/officeDocument/2006/relationships/chart" Target="../charts/chart657.xml"/><Relationship Id="rId124" Type="http://schemas.openxmlformats.org/officeDocument/2006/relationships/chart" Target="../charts/chart678.xml"/><Relationship Id="rId70" Type="http://schemas.openxmlformats.org/officeDocument/2006/relationships/chart" Target="../charts/chart624.xml"/><Relationship Id="rId91" Type="http://schemas.openxmlformats.org/officeDocument/2006/relationships/chart" Target="../charts/chart645.xml"/><Relationship Id="rId145" Type="http://schemas.openxmlformats.org/officeDocument/2006/relationships/chart" Target="../charts/chart699.xml"/><Relationship Id="rId166" Type="http://schemas.openxmlformats.org/officeDocument/2006/relationships/chart" Target="../charts/chart720.xml"/><Relationship Id="rId1" Type="http://schemas.openxmlformats.org/officeDocument/2006/relationships/chart" Target="../charts/chart55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3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3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3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3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4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4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4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4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4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4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4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4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4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4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4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4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4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4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4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4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4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4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4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4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4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4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4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4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4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4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4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4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4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4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4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4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4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4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4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4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4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4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4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4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4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4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4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4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4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4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4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4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4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4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4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4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4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4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4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4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4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4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4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4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4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4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4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4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4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4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4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4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4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4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4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4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4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4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4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4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4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4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4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4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4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4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3" name="圖表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" name="圖表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5" name="圖表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" name="圖表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7" name="圖表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" name="圖表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9" name="圖表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0" name="圖表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" name="圖表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2" name="圖表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" name="圖表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4" name="圖表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" name="圖表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6" name="圖表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" name="圖表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8" name="圖表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9" name="圖表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20" name="圖表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21" name="圖表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22" name="圖表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23" name="圖表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24" name="圖表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25" name="圖表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26" name="圖表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27" name="圖表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28" name="圖表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29" name="圖表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30" name="圖表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31" name="圖表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32" name="圖表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33" name="圖表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34" name="圖表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35" name="圖表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36" name="圖表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37" name="圖表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38" name="圖表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39" name="圖表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40" name="圖表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41" name="圖表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42" name="圖表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43" name="圖表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44" name="圖表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45" name="圖表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46" name="圖表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47" name="圖表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48" name="圖表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49" name="圖表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50" name="圖表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51" name="圖表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52" name="圖表 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53" name="圖表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54" name="圖表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55" name="圖表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56" name="圖表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57" name="圖表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58" name="圖表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59" name="圖表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60" name="圖表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61" name="圖表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62" name="圖表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63" name="圖表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64" name="圖表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65" name="圖表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66" name="圖表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67" name="圖表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68" name="圖表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69" name="圖表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70" name="圖表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71" name="圖表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72" name="圖表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73" name="圖表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74" name="圖表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75" name="圖表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76" name="圖表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77" name="圖表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78" name="圖表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79" name="圖表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80" name="圖表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81" name="圖表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82" name="圖表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83" name="圖表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84" name="圖表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85" name="圖表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86" name="圖表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87" name="圖表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88" name="圖表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89" name="圖表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90" name="圖表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91" name="圖表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92" name="圖表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93" name="圖表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94" name="圖表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95" name="圖表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96" name="圖表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97" name="圖表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98" name="圖表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99" name="圖表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00" name="圖表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01" name="圖表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02" name="圖表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03" name="圖表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04" name="圖表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05" name="圖表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06" name="圖表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07" name="圖表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08" name="圖表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09" name="圖表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10" name="圖表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11" name="圖表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12" name="圖表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13" name="圖表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14" name="圖表 11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15" name="圖表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16" name="圖表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17" name="圖表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18" name="圖表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19" name="圖表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20" name="圖表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21" name="圖表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22" name="圖表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23" name="圖表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24" name="圖表 12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25" name="圖表 12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26" name="圖表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27" name="圖表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28" name="圖表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29" name="圖表 128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30" name="圖表 129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31" name="圖表 130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32" name="圖表 131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33" name="圖表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34" name="圖表 13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35" name="圖表 134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36" name="圖表 135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37" name="圖表 136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38" name="圖表 13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39" name="圖表 138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40" name="圖表 139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41" name="圖表 140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42" name="圖表 141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43" name="圖表 142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44" name="圖表 14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45" name="圖表 144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46" name="圖表 145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47" name="圖表 146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48" name="圖表 14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49" name="圖表 148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50" name="圖表 149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51" name="圖表 150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52" name="圖表 151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53" name="圖表 152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54" name="圖表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55" name="圖表 154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56" name="圖表 155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57" name="圖表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58" name="圖表 15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59" name="圖表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4</xdr:col>
      <xdr:colOff>9525</xdr:colOff>
      <xdr:row>3</xdr:row>
      <xdr:rowOff>209549</xdr:rowOff>
    </xdr:from>
    <xdr:to>
      <xdr:col>12</xdr:col>
      <xdr:colOff>9525</xdr:colOff>
      <xdr:row>10</xdr:row>
      <xdr:rowOff>200024</xdr:rowOff>
    </xdr:to>
    <xdr:graphicFrame macro="">
      <xdr:nvGraphicFramePr>
        <xdr:cNvPr id="160" name="圖表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0</xdr:colOff>
      <xdr:row>11</xdr:row>
      <xdr:rowOff>209549</xdr:rowOff>
    </xdr:from>
    <xdr:to>
      <xdr:col>12</xdr:col>
      <xdr:colOff>0</xdr:colOff>
      <xdr:row>18</xdr:row>
      <xdr:rowOff>200024</xdr:rowOff>
    </xdr:to>
    <xdr:graphicFrame macro="">
      <xdr:nvGraphicFramePr>
        <xdr:cNvPr id="161" name="圖表 160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4</xdr:col>
      <xdr:colOff>0</xdr:colOff>
      <xdr:row>117</xdr:row>
      <xdr:rowOff>209549</xdr:rowOff>
    </xdr:from>
    <xdr:to>
      <xdr:col>12</xdr:col>
      <xdr:colOff>0</xdr:colOff>
      <xdr:row>125</xdr:row>
      <xdr:rowOff>0</xdr:rowOff>
    </xdr:to>
    <xdr:graphicFrame macro="">
      <xdr:nvGraphicFramePr>
        <xdr:cNvPr id="162" name="圖表 161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9525</xdr:colOff>
      <xdr:row>22</xdr:row>
      <xdr:rowOff>9525</xdr:rowOff>
    </xdr:from>
    <xdr:to>
      <xdr:col>12</xdr:col>
      <xdr:colOff>9525</xdr:colOff>
      <xdr:row>29</xdr:row>
      <xdr:rowOff>19050</xdr:rowOff>
    </xdr:to>
    <xdr:graphicFrame macro="">
      <xdr:nvGraphicFramePr>
        <xdr:cNvPr id="163" name="圖表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4</xdr:col>
      <xdr:colOff>0</xdr:colOff>
      <xdr:row>30</xdr:row>
      <xdr:rowOff>0</xdr:rowOff>
    </xdr:from>
    <xdr:to>
      <xdr:col>12</xdr:col>
      <xdr:colOff>0</xdr:colOff>
      <xdr:row>37</xdr:row>
      <xdr:rowOff>9525</xdr:rowOff>
    </xdr:to>
    <xdr:graphicFrame macro="">
      <xdr:nvGraphicFramePr>
        <xdr:cNvPr id="164" name="圖表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0</xdr:colOff>
      <xdr:row>38</xdr:row>
      <xdr:rowOff>0</xdr:rowOff>
    </xdr:from>
    <xdr:to>
      <xdr:col>12</xdr:col>
      <xdr:colOff>0</xdr:colOff>
      <xdr:row>45</xdr:row>
      <xdr:rowOff>9525</xdr:rowOff>
    </xdr:to>
    <xdr:graphicFrame macro="">
      <xdr:nvGraphicFramePr>
        <xdr:cNvPr id="165" name="圖表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4</xdr:col>
      <xdr:colOff>0</xdr:colOff>
      <xdr:row>46</xdr:row>
      <xdr:rowOff>0</xdr:rowOff>
    </xdr:from>
    <xdr:to>
      <xdr:col>12</xdr:col>
      <xdr:colOff>0</xdr:colOff>
      <xdr:row>53</xdr:row>
      <xdr:rowOff>9525</xdr:rowOff>
    </xdr:to>
    <xdr:graphicFrame macro="">
      <xdr:nvGraphicFramePr>
        <xdr:cNvPr id="166" name="圖表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0</xdr:colOff>
      <xdr:row>54</xdr:row>
      <xdr:rowOff>0</xdr:rowOff>
    </xdr:from>
    <xdr:to>
      <xdr:col>12</xdr:col>
      <xdr:colOff>0</xdr:colOff>
      <xdr:row>61</xdr:row>
      <xdr:rowOff>9525</xdr:rowOff>
    </xdr:to>
    <xdr:graphicFrame macro="">
      <xdr:nvGraphicFramePr>
        <xdr:cNvPr id="167" name="圖表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4</xdr:col>
      <xdr:colOff>0</xdr:colOff>
      <xdr:row>62</xdr:row>
      <xdr:rowOff>0</xdr:rowOff>
    </xdr:from>
    <xdr:to>
      <xdr:col>12</xdr:col>
      <xdr:colOff>0</xdr:colOff>
      <xdr:row>68</xdr:row>
      <xdr:rowOff>200025</xdr:rowOff>
    </xdr:to>
    <xdr:graphicFrame macro="">
      <xdr:nvGraphicFramePr>
        <xdr:cNvPr id="168" name="圖表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0</xdr:colOff>
      <xdr:row>70</xdr:row>
      <xdr:rowOff>9525</xdr:rowOff>
    </xdr:from>
    <xdr:to>
      <xdr:col>12</xdr:col>
      <xdr:colOff>0</xdr:colOff>
      <xdr:row>77</xdr:row>
      <xdr:rowOff>0</xdr:rowOff>
    </xdr:to>
    <xdr:graphicFrame macro="">
      <xdr:nvGraphicFramePr>
        <xdr:cNvPr id="169" name="圖表 168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4</xdr:col>
      <xdr:colOff>0</xdr:colOff>
      <xdr:row>78</xdr:row>
      <xdr:rowOff>0</xdr:rowOff>
    </xdr:from>
    <xdr:to>
      <xdr:col>12</xdr:col>
      <xdr:colOff>0</xdr:colOff>
      <xdr:row>84</xdr:row>
      <xdr:rowOff>200025</xdr:rowOff>
    </xdr:to>
    <xdr:graphicFrame macro="">
      <xdr:nvGraphicFramePr>
        <xdr:cNvPr id="170" name="圖表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0</xdr:colOff>
      <xdr:row>86</xdr:row>
      <xdr:rowOff>0</xdr:rowOff>
    </xdr:from>
    <xdr:to>
      <xdr:col>12</xdr:col>
      <xdr:colOff>0</xdr:colOff>
      <xdr:row>92</xdr:row>
      <xdr:rowOff>200025</xdr:rowOff>
    </xdr:to>
    <xdr:graphicFrame macro="">
      <xdr:nvGraphicFramePr>
        <xdr:cNvPr id="171" name="圖表 170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4</xdr:col>
      <xdr:colOff>0</xdr:colOff>
      <xdr:row>94</xdr:row>
      <xdr:rowOff>0</xdr:rowOff>
    </xdr:from>
    <xdr:to>
      <xdr:col>12</xdr:col>
      <xdr:colOff>0</xdr:colOff>
      <xdr:row>100</xdr:row>
      <xdr:rowOff>200025</xdr:rowOff>
    </xdr:to>
    <xdr:graphicFrame macro="">
      <xdr:nvGraphicFramePr>
        <xdr:cNvPr id="172" name="圖表 171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0</xdr:colOff>
      <xdr:row>102</xdr:row>
      <xdr:rowOff>0</xdr:rowOff>
    </xdr:from>
    <xdr:to>
      <xdr:col>12</xdr:col>
      <xdr:colOff>0</xdr:colOff>
      <xdr:row>108</xdr:row>
      <xdr:rowOff>200025</xdr:rowOff>
    </xdr:to>
    <xdr:graphicFrame macro="">
      <xdr:nvGraphicFramePr>
        <xdr:cNvPr id="173" name="圖表 172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4</xdr:col>
      <xdr:colOff>0</xdr:colOff>
      <xdr:row>110</xdr:row>
      <xdr:rowOff>0</xdr:rowOff>
    </xdr:from>
    <xdr:to>
      <xdr:col>12</xdr:col>
      <xdr:colOff>0</xdr:colOff>
      <xdr:row>116</xdr:row>
      <xdr:rowOff>200025</xdr:rowOff>
    </xdr:to>
    <xdr:graphicFrame macro="">
      <xdr:nvGraphicFramePr>
        <xdr:cNvPr id="174" name="圖表 17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0</xdr:colOff>
      <xdr:row>128</xdr:row>
      <xdr:rowOff>0</xdr:rowOff>
    </xdr:from>
    <xdr:to>
      <xdr:col>12</xdr:col>
      <xdr:colOff>0</xdr:colOff>
      <xdr:row>134</xdr:row>
      <xdr:rowOff>200025</xdr:rowOff>
    </xdr:to>
    <xdr:graphicFrame macro="">
      <xdr:nvGraphicFramePr>
        <xdr:cNvPr id="175" name="圖表 174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3</xdr:col>
      <xdr:colOff>510539</xdr:colOff>
      <xdr:row>136</xdr:row>
      <xdr:rowOff>0</xdr:rowOff>
    </xdr:from>
    <xdr:to>
      <xdr:col>16</xdr:col>
      <xdr:colOff>7620</xdr:colOff>
      <xdr:row>145</xdr:row>
      <xdr:rowOff>0</xdr:rowOff>
    </xdr:to>
    <xdr:graphicFrame macro="">
      <xdr:nvGraphicFramePr>
        <xdr:cNvPr id="176" name="圖表 175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1</xdr:colOff>
      <xdr:row>146</xdr:row>
      <xdr:rowOff>0</xdr:rowOff>
    </xdr:from>
    <xdr:to>
      <xdr:col>16</xdr:col>
      <xdr:colOff>7620</xdr:colOff>
      <xdr:row>162</xdr:row>
      <xdr:rowOff>0</xdr:rowOff>
    </xdr:to>
    <xdr:graphicFrame macro="">
      <xdr:nvGraphicFramePr>
        <xdr:cNvPr id="177" name="圖表 176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4</xdr:col>
      <xdr:colOff>0</xdr:colOff>
      <xdr:row>163</xdr:row>
      <xdr:rowOff>0</xdr:rowOff>
    </xdr:from>
    <xdr:to>
      <xdr:col>8</xdr:col>
      <xdr:colOff>19050</xdr:colOff>
      <xdr:row>166</xdr:row>
      <xdr:rowOff>209549</xdr:rowOff>
    </xdr:to>
    <xdr:graphicFrame macro="">
      <xdr:nvGraphicFramePr>
        <xdr:cNvPr id="178" name="圖表 17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0</xdr:colOff>
      <xdr:row>168</xdr:row>
      <xdr:rowOff>0</xdr:rowOff>
    </xdr:from>
    <xdr:to>
      <xdr:col>8</xdr:col>
      <xdr:colOff>19050</xdr:colOff>
      <xdr:row>171</xdr:row>
      <xdr:rowOff>209549</xdr:rowOff>
    </xdr:to>
    <xdr:graphicFrame macro="">
      <xdr:nvGraphicFramePr>
        <xdr:cNvPr id="179" name="圖表 178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綠黃色">
      <a:dk1>
        <a:sysClr val="windowText" lastClr="000000"/>
      </a:dk1>
      <a:lt1>
        <a:sysClr val="window" lastClr="FFFFFF"/>
      </a:lt1>
      <a:dk2>
        <a:srgbClr val="455F51"/>
      </a:dk2>
      <a:lt2>
        <a:srgbClr val="E2DFCC"/>
      </a:lt2>
      <a:accent1>
        <a:srgbClr val="99CB38"/>
      </a:accent1>
      <a:accent2>
        <a:srgbClr val="63A537"/>
      </a:accent2>
      <a:accent3>
        <a:srgbClr val="37A76F"/>
      </a:accent3>
      <a:accent4>
        <a:srgbClr val="44C1A3"/>
      </a:accent4>
      <a:accent5>
        <a:srgbClr val="4EB3CF"/>
      </a:accent5>
      <a:accent6>
        <a:srgbClr val="51C3F9"/>
      </a:accent6>
      <a:hlink>
        <a:srgbClr val="EE7B08"/>
      </a:hlink>
      <a:folHlink>
        <a:srgbClr val="977B2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72"/>
  <sheetViews>
    <sheetView showZeros="0" tabSelected="1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5.5" style="1" bestFit="1" customWidth="1"/>
    <col min="3" max="3" width="9.5" style="10" bestFit="1" customWidth="1"/>
    <col min="4" max="4" width="7.5" style="1" bestFit="1" customWidth="1"/>
    <col min="5" max="16384" width="9" style="1"/>
  </cols>
  <sheetData>
    <row r="1" spans="1:9" x14ac:dyDescent="0.25">
      <c r="A1" s="16" t="s">
        <v>153</v>
      </c>
      <c r="B1" s="16"/>
      <c r="C1" s="16"/>
      <c r="D1" s="16"/>
      <c r="E1" s="16"/>
      <c r="F1" s="16"/>
      <c r="G1" s="16"/>
      <c r="H1" s="16"/>
      <c r="I1" s="16"/>
    </row>
    <row r="2" spans="1:9" x14ac:dyDescent="0.25">
      <c r="A2" s="17" t="s">
        <v>37</v>
      </c>
      <c r="B2" s="17"/>
      <c r="C2" s="17"/>
      <c r="D2" s="17"/>
      <c r="E2" s="17"/>
      <c r="F2" s="17"/>
      <c r="G2" s="17"/>
      <c r="H2" s="17"/>
      <c r="I2" s="18"/>
    </row>
    <row r="3" spans="1:9" x14ac:dyDescent="0.25">
      <c r="A3" s="8" t="s">
        <v>38</v>
      </c>
    </row>
    <row r="5" spans="1:9" x14ac:dyDescent="0.25">
      <c r="A5" s="3" t="s">
        <v>21</v>
      </c>
      <c r="B5" s="2" t="s">
        <v>100</v>
      </c>
      <c r="C5" s="7" t="s">
        <v>40</v>
      </c>
    </row>
    <row r="6" spans="1:9" x14ac:dyDescent="0.25">
      <c r="A6" s="2" t="s">
        <v>42</v>
      </c>
      <c r="B6" s="2">
        <f>多媒系!B6+室設系!B6+商設系!B6+品設系!B6</f>
        <v>4</v>
      </c>
      <c r="C6" s="7">
        <f>B6/B11</f>
        <v>0.36363636363636365</v>
      </c>
    </row>
    <row r="7" spans="1:9" x14ac:dyDescent="0.25">
      <c r="A7" s="2" t="s">
        <v>43</v>
      </c>
      <c r="B7" s="2">
        <f>多媒系!B7+室設系!B7+商設系!B7+品設系!B7</f>
        <v>5</v>
      </c>
      <c r="C7" s="7">
        <f>B7/B11</f>
        <v>0.45454545454545453</v>
      </c>
    </row>
    <row r="8" spans="1:9" x14ac:dyDescent="0.25">
      <c r="A8" s="2" t="s">
        <v>44</v>
      </c>
      <c r="B8" s="2">
        <f>多媒系!B8+室設系!B8+商設系!B8+品設系!B8</f>
        <v>2</v>
      </c>
      <c r="C8" s="7">
        <f>B8/B11</f>
        <v>0.18181818181818182</v>
      </c>
    </row>
    <row r="9" spans="1:9" x14ac:dyDescent="0.25">
      <c r="A9" s="2" t="s">
        <v>46</v>
      </c>
      <c r="B9" s="2">
        <v>0</v>
      </c>
      <c r="C9" s="7"/>
    </row>
    <row r="10" spans="1:9" x14ac:dyDescent="0.25">
      <c r="A10" s="2" t="s">
        <v>47</v>
      </c>
      <c r="B10" s="2">
        <v>0</v>
      </c>
      <c r="C10" s="7"/>
    </row>
    <row r="11" spans="1:9" x14ac:dyDescent="0.25">
      <c r="A11" s="6" t="s">
        <v>99</v>
      </c>
      <c r="B11" s="6">
        <f>SUM(B6:B10)</f>
        <v>11</v>
      </c>
      <c r="C11" s="9">
        <f>SUM(C6:C10)</f>
        <v>1</v>
      </c>
      <c r="D11" s="4"/>
    </row>
    <row r="12" spans="1:9" x14ac:dyDescent="0.25">
      <c r="B12" s="4">
        <v>0</v>
      </c>
      <c r="C12" s="11"/>
      <c r="D12" s="4"/>
    </row>
    <row r="13" spans="1:9" x14ac:dyDescent="0.25">
      <c r="A13" s="3" t="s">
        <v>22</v>
      </c>
      <c r="B13" s="2" t="s">
        <v>100</v>
      </c>
      <c r="C13" s="7" t="s">
        <v>39</v>
      </c>
    </row>
    <row r="14" spans="1:9" x14ac:dyDescent="0.25">
      <c r="A14" s="2" t="s">
        <v>41</v>
      </c>
      <c r="B14" s="2">
        <f>多媒系!B14+室設系!B14+商設系!B14+品設系!B14</f>
        <v>4</v>
      </c>
      <c r="C14" s="7">
        <f>B14/B19</f>
        <v>0.36363636363636365</v>
      </c>
    </row>
    <row r="15" spans="1:9" x14ac:dyDescent="0.25">
      <c r="A15" s="2" t="s">
        <v>48</v>
      </c>
      <c r="B15" s="2">
        <f>多媒系!B15+室設系!B15+商設系!B15+品設系!B15</f>
        <v>5</v>
      </c>
      <c r="C15" s="7">
        <f>B15/B19</f>
        <v>0.45454545454545453</v>
      </c>
    </row>
    <row r="16" spans="1:9" x14ac:dyDescent="0.25">
      <c r="A16" s="2" t="s">
        <v>49</v>
      </c>
      <c r="B16" s="2">
        <f>多媒系!B16+室設系!B16+商設系!B16+品設系!B16</f>
        <v>2</v>
      </c>
      <c r="C16" s="7">
        <f>B16/B19</f>
        <v>0.18181818181818182</v>
      </c>
    </row>
    <row r="17" spans="1:4" x14ac:dyDescent="0.25">
      <c r="A17" s="2" t="s">
        <v>50</v>
      </c>
      <c r="B17" s="2">
        <v>0</v>
      </c>
      <c r="C17" s="7"/>
    </row>
    <row r="18" spans="1:4" x14ac:dyDescent="0.25">
      <c r="A18" s="2" t="s">
        <v>51</v>
      </c>
      <c r="B18" s="2">
        <v>0</v>
      </c>
      <c r="C18" s="7"/>
      <c r="D18" s="4"/>
    </row>
    <row r="19" spans="1:4" x14ac:dyDescent="0.25">
      <c r="A19" s="6" t="s">
        <v>99</v>
      </c>
      <c r="B19" s="6">
        <f>SUM(B14:B18)</f>
        <v>11</v>
      </c>
      <c r="C19" s="9">
        <v>1</v>
      </c>
    </row>
    <row r="20" spans="1:4" x14ac:dyDescent="0.25">
      <c r="B20" s="1">
        <v>0</v>
      </c>
    </row>
    <row r="21" spans="1:4" x14ac:dyDescent="0.25">
      <c r="A21" s="8" t="s">
        <v>0</v>
      </c>
      <c r="B21" s="1">
        <v>0</v>
      </c>
    </row>
    <row r="22" spans="1:4" x14ac:dyDescent="0.25">
      <c r="B22" s="1">
        <v>0</v>
      </c>
      <c r="D22" s="4"/>
    </row>
    <row r="23" spans="1:4" x14ac:dyDescent="0.25">
      <c r="A23" s="3" t="s">
        <v>24</v>
      </c>
      <c r="B23" s="2" t="s">
        <v>100</v>
      </c>
      <c r="C23" s="7" t="s">
        <v>39</v>
      </c>
      <c r="D23" s="4"/>
    </row>
    <row r="24" spans="1:4" x14ac:dyDescent="0.25">
      <c r="A24" s="2" t="s">
        <v>41</v>
      </c>
      <c r="B24" s="2">
        <f>多媒系!B24+室設系!B24+商設系!B24+品設系!B24</f>
        <v>3</v>
      </c>
      <c r="C24" s="7">
        <f>B24/B29</f>
        <v>0.27272727272727271</v>
      </c>
      <c r="D24" s="4"/>
    </row>
    <row r="25" spans="1:4" x14ac:dyDescent="0.25">
      <c r="A25" s="2" t="s">
        <v>43</v>
      </c>
      <c r="B25" s="2">
        <f>多媒系!B25+室設系!B25+商設系!B25+品設系!B25</f>
        <v>8</v>
      </c>
      <c r="C25" s="7">
        <f>B25/B29</f>
        <v>0.72727272727272729</v>
      </c>
      <c r="D25" s="4"/>
    </row>
    <row r="26" spans="1:4" x14ac:dyDescent="0.25">
      <c r="A26" s="2" t="s">
        <v>44</v>
      </c>
      <c r="B26" s="2">
        <f>多媒系!B26+室設系!B26+商設系!B26+品設系!B26</f>
        <v>0</v>
      </c>
      <c r="C26" s="7">
        <f>B26/B29</f>
        <v>0</v>
      </c>
      <c r="D26" s="4"/>
    </row>
    <row r="27" spans="1:4" x14ac:dyDescent="0.25">
      <c r="A27" s="2" t="s">
        <v>56</v>
      </c>
      <c r="B27" s="2">
        <v>0</v>
      </c>
      <c r="C27" s="7"/>
    </row>
    <row r="28" spans="1:4" x14ac:dyDescent="0.25">
      <c r="A28" s="2" t="s">
        <v>57</v>
      </c>
      <c r="B28" s="2">
        <v>0</v>
      </c>
      <c r="C28" s="7"/>
    </row>
    <row r="29" spans="1:4" x14ac:dyDescent="0.25">
      <c r="A29" s="6" t="s">
        <v>99</v>
      </c>
      <c r="B29" s="6">
        <f>SUM(B24:B28)</f>
        <v>11</v>
      </c>
      <c r="C29" s="9">
        <v>1</v>
      </c>
    </row>
    <row r="30" spans="1:4" x14ac:dyDescent="0.25">
      <c r="B30" s="1">
        <v>0</v>
      </c>
    </row>
    <row r="31" spans="1:4" x14ac:dyDescent="0.25">
      <c r="A31" s="3" t="s">
        <v>25</v>
      </c>
      <c r="B31" s="2" t="s">
        <v>100</v>
      </c>
      <c r="C31" s="7" t="s">
        <v>39</v>
      </c>
    </row>
    <row r="32" spans="1:4" x14ac:dyDescent="0.25">
      <c r="A32" s="2" t="s">
        <v>41</v>
      </c>
      <c r="B32" s="2">
        <f>多媒系!B32+室設系!B32+商設系!B32+品設系!B32</f>
        <v>7</v>
      </c>
      <c r="C32" s="7">
        <f>B32/B37</f>
        <v>0.63636363636363635</v>
      </c>
    </row>
    <row r="33" spans="1:4" x14ac:dyDescent="0.25">
      <c r="A33" s="2" t="s">
        <v>43</v>
      </c>
      <c r="B33" s="2">
        <f>多媒系!B33+室設系!B33+商設系!B33+品設系!B33</f>
        <v>4</v>
      </c>
      <c r="C33" s="7">
        <f>B33/B37</f>
        <v>0.36363636363636365</v>
      </c>
    </row>
    <row r="34" spans="1:4" x14ac:dyDescent="0.25">
      <c r="A34" s="2" t="s">
        <v>44</v>
      </c>
      <c r="B34" s="2">
        <f>多媒系!B34+室設系!B34+商設系!B34+品設系!B34</f>
        <v>0</v>
      </c>
      <c r="C34" s="7">
        <f>B34/B37</f>
        <v>0</v>
      </c>
    </row>
    <row r="35" spans="1:4" x14ac:dyDescent="0.25">
      <c r="A35" s="2" t="s">
        <v>46</v>
      </c>
      <c r="B35" s="2">
        <f>多媒系!B35+室設系!B35+商設系!B35+品設系!B35</f>
        <v>0</v>
      </c>
      <c r="C35" s="7"/>
    </row>
    <row r="36" spans="1:4" x14ac:dyDescent="0.25">
      <c r="A36" s="2" t="s">
        <v>47</v>
      </c>
      <c r="B36" s="2">
        <f>多媒系!B36+室設系!B36+商設系!B36+品設系!B36</f>
        <v>0</v>
      </c>
      <c r="C36" s="7"/>
      <c r="D36" s="4"/>
    </row>
    <row r="37" spans="1:4" x14ac:dyDescent="0.25">
      <c r="A37" s="6" t="s">
        <v>99</v>
      </c>
      <c r="B37" s="6">
        <f>SUM(B32:B36)</f>
        <v>11</v>
      </c>
      <c r="C37" s="9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100</v>
      </c>
      <c r="C39" s="7" t="s">
        <v>58</v>
      </c>
    </row>
    <row r="40" spans="1:4" x14ac:dyDescent="0.25">
      <c r="A40" s="2" t="s">
        <v>59</v>
      </c>
      <c r="B40" s="2">
        <f>多媒系!B40+室設系!B40+商設系!B40+品設系!B40</f>
        <v>7</v>
      </c>
      <c r="C40" s="7">
        <f>B40/B45</f>
        <v>0.63636363636363635</v>
      </c>
    </row>
    <row r="41" spans="1:4" x14ac:dyDescent="0.25">
      <c r="A41" s="2" t="s">
        <v>43</v>
      </c>
      <c r="B41" s="2">
        <f>多媒系!B41+室設系!B41+商設系!B41+品設系!B41</f>
        <v>4</v>
      </c>
      <c r="C41" s="7">
        <f>B41/B45</f>
        <v>0.36363636363636365</v>
      </c>
    </row>
    <row r="42" spans="1:4" x14ac:dyDescent="0.25">
      <c r="A42" s="2" t="s">
        <v>44</v>
      </c>
      <c r="B42" s="2">
        <f>多媒系!B42+室設系!B42+商設系!B42+品設系!B42</f>
        <v>0</v>
      </c>
      <c r="C42" s="7">
        <f>B42/B45</f>
        <v>0</v>
      </c>
    </row>
    <row r="43" spans="1:4" x14ac:dyDescent="0.25">
      <c r="A43" s="2" t="s">
        <v>45</v>
      </c>
      <c r="B43" s="2">
        <f>多媒系!B43+室設系!B43+商設系!B43+品設系!B43</f>
        <v>0</v>
      </c>
      <c r="C43" s="7"/>
    </row>
    <row r="44" spans="1:4" x14ac:dyDescent="0.25">
      <c r="A44" s="2" t="s">
        <v>55</v>
      </c>
      <c r="B44" s="2">
        <f>多媒系!B44+室設系!B44+商設系!B44+品設系!B44</f>
        <v>0</v>
      </c>
      <c r="C44" s="7"/>
      <c r="D44" s="4"/>
    </row>
    <row r="45" spans="1:4" x14ac:dyDescent="0.25">
      <c r="A45" s="6" t="s">
        <v>99</v>
      </c>
      <c r="B45" s="6">
        <f>SUM(B40:B44)</f>
        <v>11</v>
      </c>
      <c r="C45" s="9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100</v>
      </c>
      <c r="C47" s="7" t="s">
        <v>39</v>
      </c>
    </row>
    <row r="48" spans="1:4" x14ac:dyDescent="0.25">
      <c r="A48" s="2" t="s">
        <v>41</v>
      </c>
      <c r="B48" s="2">
        <f>多媒系!B48+室設系!B48+商設系!B48+品設系!B48</f>
        <v>4</v>
      </c>
      <c r="C48" s="7">
        <f>B48/B53</f>
        <v>0.36363636363636365</v>
      </c>
    </row>
    <row r="49" spans="1:13" x14ac:dyDescent="0.25">
      <c r="A49" s="2" t="s">
        <v>43</v>
      </c>
      <c r="B49" s="2">
        <f>多媒系!B49+室設系!B49+商設系!B49+品設系!B49</f>
        <v>7</v>
      </c>
      <c r="C49" s="7">
        <f>B49/B53</f>
        <v>0.63636363636363635</v>
      </c>
    </row>
    <row r="50" spans="1:13" x14ac:dyDescent="0.25">
      <c r="A50" s="2" t="s">
        <v>44</v>
      </c>
      <c r="B50" s="2">
        <f>多媒系!B50+室設系!B50+商設系!B50+品設系!B50</f>
        <v>0</v>
      </c>
      <c r="C50" s="7">
        <f>B50/B53</f>
        <v>0</v>
      </c>
    </row>
    <row r="51" spans="1:13" x14ac:dyDescent="0.25">
      <c r="A51" s="2" t="s">
        <v>45</v>
      </c>
      <c r="B51" s="2">
        <f>多媒系!B51+室設系!B51+商設系!B51+品設系!B51</f>
        <v>0</v>
      </c>
      <c r="C51" s="7"/>
    </row>
    <row r="52" spans="1:13" x14ac:dyDescent="0.25">
      <c r="A52" s="2" t="s">
        <v>55</v>
      </c>
      <c r="B52" s="2">
        <f>多媒系!B52+室設系!B52+商設系!B52+品設系!B52</f>
        <v>0</v>
      </c>
      <c r="C52" s="7"/>
      <c r="D52" s="4"/>
    </row>
    <row r="53" spans="1:13" x14ac:dyDescent="0.25">
      <c r="A53" s="6" t="s">
        <v>99</v>
      </c>
      <c r="B53" s="6">
        <f>SUM(B48:B52)</f>
        <v>11</v>
      </c>
      <c r="C53" s="9">
        <v>1</v>
      </c>
    </row>
    <row r="54" spans="1:13" x14ac:dyDescent="0.25">
      <c r="B54" s="1">
        <v>0</v>
      </c>
    </row>
    <row r="55" spans="1:13" x14ac:dyDescent="0.25">
      <c r="A55" s="3" t="s">
        <v>28</v>
      </c>
      <c r="B55" s="2" t="s">
        <v>100</v>
      </c>
      <c r="C55" s="7" t="s">
        <v>60</v>
      </c>
    </row>
    <row r="56" spans="1:13" x14ac:dyDescent="0.25">
      <c r="A56" s="2" t="s">
        <v>61</v>
      </c>
      <c r="B56" s="2">
        <f>多媒系!B56+室設系!B56+商設系!B56+品設系!B56</f>
        <v>4</v>
      </c>
      <c r="C56" s="7">
        <f>B56/B61</f>
        <v>0.36363636363636365</v>
      </c>
    </row>
    <row r="57" spans="1:13" x14ac:dyDescent="0.25">
      <c r="A57" s="2" t="s">
        <v>62</v>
      </c>
      <c r="B57" s="2">
        <f>多媒系!B57+室設系!B57+商設系!B57+品設系!B57</f>
        <v>7</v>
      </c>
      <c r="C57" s="7">
        <f>B57/B61</f>
        <v>0.63636363636363635</v>
      </c>
    </row>
    <row r="58" spans="1:13" x14ac:dyDescent="0.25">
      <c r="A58" s="2" t="s">
        <v>63</v>
      </c>
      <c r="B58" s="2">
        <f>多媒系!B58+室設系!B58+商設系!B58+品設系!B58</f>
        <v>0</v>
      </c>
      <c r="C58" s="7">
        <f>B58/B61</f>
        <v>0</v>
      </c>
    </row>
    <row r="59" spans="1:13" x14ac:dyDescent="0.25">
      <c r="A59" s="2" t="s">
        <v>50</v>
      </c>
      <c r="B59" s="2">
        <f>多媒系!B59+室設系!B59+商設系!B59+品設系!B59</f>
        <v>0</v>
      </c>
      <c r="C59" s="7"/>
    </row>
    <row r="60" spans="1:13" x14ac:dyDescent="0.25">
      <c r="A60" s="2" t="s">
        <v>51</v>
      </c>
      <c r="B60" s="2">
        <f>多媒系!B60+室設系!B60+商設系!B60+品設系!B60</f>
        <v>0</v>
      </c>
      <c r="C60" s="7"/>
      <c r="D60" s="4"/>
    </row>
    <row r="61" spans="1:13" x14ac:dyDescent="0.25">
      <c r="A61" s="6" t="s">
        <v>99</v>
      </c>
      <c r="B61" s="6">
        <f>SUM(B56:B60)</f>
        <v>11</v>
      </c>
      <c r="C61" s="9">
        <v>1</v>
      </c>
    </row>
    <row r="62" spans="1:13" x14ac:dyDescent="0.25">
      <c r="B62" s="1">
        <v>0</v>
      </c>
      <c r="M62" s="1" t="s">
        <v>101</v>
      </c>
    </row>
    <row r="63" spans="1:13" x14ac:dyDescent="0.25">
      <c r="A63" s="3" t="s">
        <v>29</v>
      </c>
      <c r="B63" s="2" t="s">
        <v>100</v>
      </c>
      <c r="C63" s="7" t="s">
        <v>64</v>
      </c>
    </row>
    <row r="64" spans="1:13" x14ac:dyDescent="0.25">
      <c r="A64" s="2" t="s">
        <v>65</v>
      </c>
      <c r="B64" s="2">
        <f>多媒系!B64+室設系!B64+商設系!B64+品設系!B64</f>
        <v>3</v>
      </c>
      <c r="C64" s="7">
        <f>B64/B69</f>
        <v>0.27272727272727271</v>
      </c>
    </row>
    <row r="65" spans="1:4" x14ac:dyDescent="0.25">
      <c r="A65" s="2" t="s">
        <v>43</v>
      </c>
      <c r="B65" s="2">
        <f>多媒系!B65+室設系!B65+商設系!B65+品設系!B65</f>
        <v>8</v>
      </c>
      <c r="C65" s="7">
        <f>B65/B69</f>
        <v>0.72727272727272729</v>
      </c>
    </row>
    <row r="66" spans="1:4" x14ac:dyDescent="0.25">
      <c r="A66" s="2" t="s">
        <v>44</v>
      </c>
      <c r="B66" s="2">
        <f>多媒系!B66+室設系!B66+商設系!B66+品設系!B66</f>
        <v>0</v>
      </c>
      <c r="C66" s="7">
        <f>B66/B69</f>
        <v>0</v>
      </c>
    </row>
    <row r="67" spans="1:4" x14ac:dyDescent="0.25">
      <c r="A67" s="2" t="s">
        <v>45</v>
      </c>
      <c r="B67" s="2">
        <f>多媒系!B67+室設系!B67+商設系!B67+品設系!B67</f>
        <v>0</v>
      </c>
      <c r="C67" s="7"/>
    </row>
    <row r="68" spans="1:4" x14ac:dyDescent="0.25">
      <c r="A68" s="2" t="s">
        <v>55</v>
      </c>
      <c r="B68" s="2">
        <f>多媒系!B68+室設系!B68+商設系!B68+品設系!B68</f>
        <v>0</v>
      </c>
      <c r="C68" s="7"/>
      <c r="D68" s="4"/>
    </row>
    <row r="69" spans="1:4" x14ac:dyDescent="0.25">
      <c r="A69" s="6" t="s">
        <v>99</v>
      </c>
      <c r="B69" s="6">
        <f>SUM(B64:B68)</f>
        <v>11</v>
      </c>
      <c r="C69" s="9">
        <v>1</v>
      </c>
    </row>
    <row r="70" spans="1:4" x14ac:dyDescent="0.25">
      <c r="B70" s="1">
        <v>0</v>
      </c>
    </row>
    <row r="71" spans="1:4" x14ac:dyDescent="0.25">
      <c r="A71" s="3" t="s">
        <v>66</v>
      </c>
      <c r="B71" s="2" t="s">
        <v>100</v>
      </c>
      <c r="C71" s="7" t="s">
        <v>67</v>
      </c>
    </row>
    <row r="72" spans="1:4" x14ac:dyDescent="0.25">
      <c r="A72" s="2" t="s">
        <v>68</v>
      </c>
      <c r="B72" s="2">
        <f>多媒系!B72+室設系!B72+商設系!B72+品設系!B72</f>
        <v>5</v>
      </c>
      <c r="C72" s="7">
        <f>B72/B77</f>
        <v>0.45454545454545453</v>
      </c>
    </row>
    <row r="73" spans="1:4" x14ac:dyDescent="0.25">
      <c r="A73" s="2" t="s">
        <v>43</v>
      </c>
      <c r="B73" s="2">
        <f>多媒系!B73+室設系!B73+商設系!B73+品設系!B73</f>
        <v>6</v>
      </c>
      <c r="C73" s="7">
        <f>B73/B77</f>
        <v>0.54545454545454541</v>
      </c>
    </row>
    <row r="74" spans="1:4" x14ac:dyDescent="0.25">
      <c r="A74" s="2" t="s">
        <v>69</v>
      </c>
      <c r="B74" s="2">
        <f>多媒系!B74+室設系!B74+商設系!B74+品設系!B74</f>
        <v>0</v>
      </c>
      <c r="C74" s="7">
        <f>B74/B77</f>
        <v>0</v>
      </c>
    </row>
    <row r="75" spans="1:4" x14ac:dyDescent="0.25">
      <c r="A75" s="2" t="s">
        <v>70</v>
      </c>
      <c r="B75" s="2">
        <f>多媒系!B75+室設系!B75+商設系!B75+品設系!B75</f>
        <v>0</v>
      </c>
      <c r="C75" s="7"/>
    </row>
    <row r="76" spans="1:4" x14ac:dyDescent="0.25">
      <c r="A76" s="2" t="s">
        <v>71</v>
      </c>
      <c r="B76" s="2">
        <f>多媒系!B76+室設系!B76+商設系!B76+品設系!B76</f>
        <v>0</v>
      </c>
      <c r="C76" s="7"/>
    </row>
    <row r="77" spans="1:4" x14ac:dyDescent="0.25">
      <c r="A77" s="6" t="s">
        <v>99</v>
      </c>
      <c r="B77" s="6">
        <f>SUM(B72:B76)</f>
        <v>11</v>
      </c>
      <c r="C77" s="9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100</v>
      </c>
      <c r="C79" s="7" t="s">
        <v>39</v>
      </c>
    </row>
    <row r="80" spans="1:4" x14ac:dyDescent="0.25">
      <c r="A80" s="2" t="s">
        <v>41</v>
      </c>
      <c r="B80" s="2">
        <f>多媒系!B80+室設系!B80+商設系!B80+品設系!B80</f>
        <v>2</v>
      </c>
      <c r="C80" s="7">
        <f>B80/B85</f>
        <v>0.18181818181818182</v>
      </c>
    </row>
    <row r="81" spans="1:3" x14ac:dyDescent="0.25">
      <c r="A81" s="2" t="s">
        <v>43</v>
      </c>
      <c r="B81" s="2">
        <f>多媒系!B81+室設系!B81+商設系!B81+品設系!B81</f>
        <v>4</v>
      </c>
      <c r="C81" s="7">
        <f>B81/B85</f>
        <v>0.36363636363636365</v>
      </c>
    </row>
    <row r="82" spans="1:3" x14ac:dyDescent="0.25">
      <c r="A82" s="2" t="s">
        <v>44</v>
      </c>
      <c r="B82" s="2">
        <f>多媒系!B82+室設系!B82+商設系!B82+品設系!B82</f>
        <v>5</v>
      </c>
      <c r="C82" s="7">
        <f>B82/B85</f>
        <v>0.45454545454545453</v>
      </c>
    </row>
    <row r="83" spans="1:3" x14ac:dyDescent="0.25">
      <c r="A83" s="2" t="s">
        <v>56</v>
      </c>
      <c r="B83" s="2">
        <f>多媒系!B83+室設系!B83+商設系!B83+品設系!B83</f>
        <v>0</v>
      </c>
      <c r="C83" s="7">
        <f>B83/B85</f>
        <v>0</v>
      </c>
    </row>
    <row r="84" spans="1:3" x14ac:dyDescent="0.25">
      <c r="A84" s="2" t="s">
        <v>55</v>
      </c>
      <c r="B84" s="2">
        <f>多媒系!B84+室設系!B84+商設系!B84+品設系!B84</f>
        <v>0</v>
      </c>
      <c r="C84" s="7"/>
    </row>
    <row r="85" spans="1:3" x14ac:dyDescent="0.25">
      <c r="A85" s="6" t="s">
        <v>99</v>
      </c>
      <c r="B85" s="6">
        <f>SUM(B80:B84)</f>
        <v>11</v>
      </c>
      <c r="C85" s="9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100</v>
      </c>
      <c r="C87" s="7" t="s">
        <v>40</v>
      </c>
    </row>
    <row r="88" spans="1:3" x14ac:dyDescent="0.25">
      <c r="A88" s="2" t="s">
        <v>42</v>
      </c>
      <c r="B88" s="2">
        <f>多媒系!B88+室設系!B88+商設系!B88+品設系!B88</f>
        <v>3</v>
      </c>
      <c r="C88" s="7">
        <f>B88/B93</f>
        <v>0.27272727272727271</v>
      </c>
    </row>
    <row r="89" spans="1:3" x14ac:dyDescent="0.25">
      <c r="A89" s="2" t="s">
        <v>72</v>
      </c>
      <c r="B89" s="2">
        <f>多媒系!B89+室設系!B89+商設系!B89+品設系!B89</f>
        <v>6</v>
      </c>
      <c r="C89" s="7">
        <f>B89/B93</f>
        <v>0.54545454545454541</v>
      </c>
    </row>
    <row r="90" spans="1:3" x14ac:dyDescent="0.25">
      <c r="A90" s="2" t="s">
        <v>73</v>
      </c>
      <c r="B90" s="2">
        <f>多媒系!B90+室設系!B90+商設系!B90+品設系!B90</f>
        <v>2</v>
      </c>
      <c r="C90" s="7">
        <f>B90/B93</f>
        <v>0.18181818181818182</v>
      </c>
    </row>
    <row r="91" spans="1:3" x14ac:dyDescent="0.25">
      <c r="A91" s="2" t="s">
        <v>45</v>
      </c>
      <c r="B91" s="2">
        <f>多媒系!B91+室設系!B91+商設系!B91+品設系!B91</f>
        <v>0</v>
      </c>
      <c r="C91" s="7"/>
    </row>
    <row r="92" spans="1:3" x14ac:dyDescent="0.25">
      <c r="A92" s="2" t="s">
        <v>55</v>
      </c>
      <c r="B92" s="2">
        <f>多媒系!B92+室設系!B92+商設系!B92+品設系!B92</f>
        <v>0</v>
      </c>
      <c r="C92" s="7"/>
    </row>
    <row r="93" spans="1:3" x14ac:dyDescent="0.25">
      <c r="A93" s="6" t="s">
        <v>99</v>
      </c>
      <c r="B93" s="6">
        <f>SUM(B88:B92)</f>
        <v>11</v>
      </c>
      <c r="C93" s="9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100</v>
      </c>
      <c r="C95" s="7" t="s">
        <v>74</v>
      </c>
    </row>
    <row r="96" spans="1:3" x14ac:dyDescent="0.25">
      <c r="A96" s="2" t="s">
        <v>75</v>
      </c>
      <c r="B96" s="2">
        <f>多媒系!B96+室設系!B96+商設系!B96+品設系!B96</f>
        <v>4</v>
      </c>
      <c r="C96" s="7">
        <f>B96/B101</f>
        <v>0.36363636363636365</v>
      </c>
    </row>
    <row r="97" spans="1:3" x14ac:dyDescent="0.25">
      <c r="A97" s="2" t="s">
        <v>43</v>
      </c>
      <c r="B97" s="2">
        <f>多媒系!B97+室設系!B97+商設系!B97+品設系!B97</f>
        <v>6</v>
      </c>
      <c r="C97" s="7">
        <f>B97/B101</f>
        <v>0.54545454545454541</v>
      </c>
    </row>
    <row r="98" spans="1:3" x14ac:dyDescent="0.25">
      <c r="A98" s="2" t="s">
        <v>76</v>
      </c>
      <c r="B98" s="2">
        <f>多媒系!B98+室設系!B98+商設系!B98+品設系!B98</f>
        <v>1</v>
      </c>
      <c r="C98" s="7">
        <f>B98/B101</f>
        <v>9.0909090909090912E-2</v>
      </c>
    </row>
    <row r="99" spans="1:3" x14ac:dyDescent="0.25">
      <c r="A99" s="2" t="s">
        <v>77</v>
      </c>
      <c r="B99" s="2">
        <f>多媒系!B99+室設系!B99+商設系!B99+品設系!B99</f>
        <v>0</v>
      </c>
      <c r="C99" s="7">
        <f>B99/B101</f>
        <v>0</v>
      </c>
    </row>
    <row r="100" spans="1:3" x14ac:dyDescent="0.25">
      <c r="A100" s="2" t="s">
        <v>78</v>
      </c>
      <c r="B100" s="2">
        <f>多媒系!B100+室設系!B100+商設系!B100+品設系!B100</f>
        <v>0</v>
      </c>
      <c r="C100" s="7"/>
    </row>
    <row r="101" spans="1:3" x14ac:dyDescent="0.25">
      <c r="A101" s="6" t="s">
        <v>99</v>
      </c>
      <c r="B101" s="6">
        <f>SUM(B96:B100)</f>
        <v>11</v>
      </c>
      <c r="C101" s="9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100</v>
      </c>
      <c r="C103" s="7" t="s">
        <v>79</v>
      </c>
    </row>
    <row r="104" spans="1:3" x14ac:dyDescent="0.25">
      <c r="A104" s="2" t="s">
        <v>80</v>
      </c>
      <c r="B104" s="2">
        <f>多媒系!B104+室設系!B104+商設系!B104+品設系!B104</f>
        <v>3</v>
      </c>
      <c r="C104" s="7">
        <f>B104/B109</f>
        <v>0.27272727272727271</v>
      </c>
    </row>
    <row r="105" spans="1:3" x14ac:dyDescent="0.25">
      <c r="A105" s="2" t="s">
        <v>81</v>
      </c>
      <c r="B105" s="2">
        <f>多媒系!B105+室設系!B105+商設系!B105+品設系!B105</f>
        <v>7</v>
      </c>
      <c r="C105" s="7">
        <f>B105/B109</f>
        <v>0.63636363636363635</v>
      </c>
    </row>
    <row r="106" spans="1:3" x14ac:dyDescent="0.25">
      <c r="A106" s="2" t="s">
        <v>82</v>
      </c>
      <c r="B106" s="2">
        <f>多媒系!B106+室設系!B106+商設系!B106+品設系!B106</f>
        <v>1</v>
      </c>
      <c r="C106" s="7">
        <f>B106/B109</f>
        <v>9.0909090909090912E-2</v>
      </c>
    </row>
    <row r="107" spans="1:3" x14ac:dyDescent="0.25">
      <c r="A107" s="2" t="s">
        <v>83</v>
      </c>
      <c r="B107" s="2">
        <f>多媒系!B107+室設系!B107+商設系!B107+品設系!B107</f>
        <v>0</v>
      </c>
      <c r="C107" s="7"/>
    </row>
    <row r="108" spans="1:3" x14ac:dyDescent="0.25">
      <c r="A108" s="2" t="s">
        <v>84</v>
      </c>
      <c r="B108" s="2">
        <f>多媒系!B108+室設系!B108+商設系!B108+品設系!B108</f>
        <v>0</v>
      </c>
      <c r="C108" s="7"/>
    </row>
    <row r="109" spans="1:3" x14ac:dyDescent="0.25">
      <c r="A109" s="6" t="s">
        <v>99</v>
      </c>
      <c r="B109" s="6">
        <f>SUM(B104:B108)</f>
        <v>11</v>
      </c>
      <c r="C109" s="9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100</v>
      </c>
      <c r="C111" s="7" t="s">
        <v>39</v>
      </c>
    </row>
    <row r="112" spans="1:3" x14ac:dyDescent="0.25">
      <c r="A112" s="2" t="s">
        <v>41</v>
      </c>
      <c r="B112" s="2">
        <f>多媒系!B112+室設系!B112+商設系!B112+品設系!B112</f>
        <v>6</v>
      </c>
      <c r="C112" s="7">
        <f>B112/B117</f>
        <v>0.54545454545454541</v>
      </c>
    </row>
    <row r="113" spans="1:3" x14ac:dyDescent="0.25">
      <c r="A113" s="2" t="s">
        <v>43</v>
      </c>
      <c r="B113" s="2">
        <f>多媒系!B113+室設系!B113+商設系!B113+品設系!B113</f>
        <v>5</v>
      </c>
      <c r="C113" s="7">
        <f>B113/B117</f>
        <v>0.45454545454545453</v>
      </c>
    </row>
    <row r="114" spans="1:3" x14ac:dyDescent="0.25">
      <c r="A114" s="2" t="s">
        <v>44</v>
      </c>
      <c r="B114" s="2">
        <f>多媒系!B114+室設系!B114+商設系!B114+品設系!B114</f>
        <v>0</v>
      </c>
      <c r="C114" s="7">
        <f>B114/B117</f>
        <v>0</v>
      </c>
    </row>
    <row r="115" spans="1:3" x14ac:dyDescent="0.25">
      <c r="A115" s="2" t="s">
        <v>45</v>
      </c>
      <c r="B115" s="2">
        <f>多媒系!B115+室設系!B115+商設系!B115+品設系!B115</f>
        <v>0</v>
      </c>
      <c r="C115" s="7"/>
    </row>
    <row r="116" spans="1:3" x14ac:dyDescent="0.25">
      <c r="A116" s="2" t="s">
        <v>55</v>
      </c>
      <c r="B116" s="2">
        <f>多媒系!B116+室設系!B116+商設系!B116+品設系!B116</f>
        <v>0</v>
      </c>
      <c r="C116" s="7"/>
    </row>
    <row r="117" spans="1:3" x14ac:dyDescent="0.25">
      <c r="A117" s="6" t="s">
        <v>99</v>
      </c>
      <c r="B117" s="6">
        <f>SUM(B112:B116)</f>
        <v>11</v>
      </c>
      <c r="C117" s="9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100</v>
      </c>
      <c r="C119" s="7" t="s">
        <v>52</v>
      </c>
    </row>
    <row r="120" spans="1:3" x14ac:dyDescent="0.25">
      <c r="A120" s="2" t="s">
        <v>53</v>
      </c>
      <c r="B120" s="2">
        <f>多媒系!B120+室設系!B120+商設系!B120+品設系!B120</f>
        <v>1</v>
      </c>
      <c r="C120" s="7">
        <f>B120/B125</f>
        <v>9.0909090909090912E-2</v>
      </c>
    </row>
    <row r="121" spans="1:3" x14ac:dyDescent="0.25">
      <c r="A121" s="2" t="s">
        <v>54</v>
      </c>
      <c r="B121" s="2">
        <f>多媒系!B121+室設系!B121+商設系!B121+品設系!B121</f>
        <v>4</v>
      </c>
      <c r="C121" s="7">
        <f>B121/B125</f>
        <v>0.36363636363636365</v>
      </c>
    </row>
    <row r="122" spans="1:3" x14ac:dyDescent="0.25">
      <c r="A122" s="2" t="s">
        <v>44</v>
      </c>
      <c r="B122" s="2">
        <f>多媒系!B122+室設系!B122+商設系!B122+品設系!B122</f>
        <v>6</v>
      </c>
      <c r="C122" s="7">
        <f>B122/B125</f>
        <v>0.54545454545454541</v>
      </c>
    </row>
    <row r="123" spans="1:3" x14ac:dyDescent="0.25">
      <c r="A123" s="2" t="s">
        <v>45</v>
      </c>
      <c r="B123" s="2">
        <f>多媒系!B123+室設系!B123+商設系!B123+品設系!B123</f>
        <v>0</v>
      </c>
      <c r="C123" s="7">
        <f>B123/B125</f>
        <v>0</v>
      </c>
    </row>
    <row r="124" spans="1:3" x14ac:dyDescent="0.25">
      <c r="A124" s="2" t="s">
        <v>55</v>
      </c>
      <c r="B124" s="2">
        <f>多媒系!B124+室設系!B124+商設系!B124+品設系!B124</f>
        <v>0</v>
      </c>
      <c r="C124" s="7">
        <f>B124/B125</f>
        <v>0</v>
      </c>
    </row>
    <row r="125" spans="1:3" x14ac:dyDescent="0.25">
      <c r="A125" s="6" t="s">
        <v>99</v>
      </c>
      <c r="B125" s="6">
        <f>SUM(B120:B124)</f>
        <v>11</v>
      </c>
      <c r="C125" s="9">
        <v>1</v>
      </c>
    </row>
    <row r="127" spans="1:3" x14ac:dyDescent="0.25">
      <c r="A127" s="8" t="s">
        <v>85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100</v>
      </c>
      <c r="C129" s="7" t="s">
        <v>39</v>
      </c>
    </row>
    <row r="130" spans="1:3" x14ac:dyDescent="0.25">
      <c r="A130" s="2" t="s">
        <v>36</v>
      </c>
      <c r="B130" s="2">
        <f>多媒系!B130+室設系!B130+商設系!B130+品設系!B130</f>
        <v>8</v>
      </c>
      <c r="C130" s="7">
        <f>B130/B135</f>
        <v>0.72727272727272729</v>
      </c>
    </row>
    <row r="131" spans="1:3" x14ac:dyDescent="0.25">
      <c r="A131" s="2" t="s">
        <v>86</v>
      </c>
      <c r="B131" s="2">
        <f>多媒系!B131+室設系!B131+商設系!B131+品設系!B131</f>
        <v>2</v>
      </c>
      <c r="C131" s="7">
        <f>B131/B135</f>
        <v>0.18181818181818182</v>
      </c>
    </row>
    <row r="132" spans="1:3" x14ac:dyDescent="0.25">
      <c r="A132" s="2" t="s">
        <v>87</v>
      </c>
      <c r="B132" s="2">
        <f>多媒系!B132+室設系!B132+商設系!B132+品設系!B132</f>
        <v>1</v>
      </c>
      <c r="C132" s="7">
        <f>B132/B135</f>
        <v>9.0909090909090912E-2</v>
      </c>
    </row>
    <row r="133" spans="1:3" x14ac:dyDescent="0.25">
      <c r="A133" s="2" t="s">
        <v>88</v>
      </c>
      <c r="B133" s="2">
        <f>多媒系!B133+室設系!B133+商設系!B133+品設系!B133</f>
        <v>0</v>
      </c>
      <c r="C133" s="7"/>
    </row>
    <row r="134" spans="1:3" x14ac:dyDescent="0.25">
      <c r="A134" s="2" t="s">
        <v>89</v>
      </c>
      <c r="B134" s="2">
        <f>多媒系!B134+室設系!B134+商設系!B134+品設系!B134</f>
        <v>0</v>
      </c>
      <c r="C134" s="7"/>
    </row>
    <row r="135" spans="1:3" x14ac:dyDescent="0.25">
      <c r="A135" s="6" t="s">
        <v>99</v>
      </c>
      <c r="B135" s="6">
        <f>SUM(B130:B134)</f>
        <v>11</v>
      </c>
      <c r="C135" s="9">
        <v>1</v>
      </c>
    </row>
    <row r="136" spans="1:3" x14ac:dyDescent="0.25">
      <c r="A136" s="8"/>
      <c r="B136" s="1">
        <v>0</v>
      </c>
    </row>
    <row r="137" spans="1:3" x14ac:dyDescent="0.25">
      <c r="A137" s="3" t="s">
        <v>90</v>
      </c>
      <c r="B137" s="5" t="s">
        <v>100</v>
      </c>
      <c r="C137" s="12" t="s">
        <v>39</v>
      </c>
    </row>
    <row r="138" spans="1:3" x14ac:dyDescent="0.25">
      <c r="A138" s="2" t="s">
        <v>1</v>
      </c>
      <c r="B138" s="2">
        <f>多媒系!B138+室設系!B138+商設系!B138+品設系!B138</f>
        <v>5</v>
      </c>
      <c r="C138" s="7">
        <f>B138/B145</f>
        <v>0.16129032258064516</v>
      </c>
    </row>
    <row r="139" spans="1:3" x14ac:dyDescent="0.25">
      <c r="A139" s="2" t="s">
        <v>2</v>
      </c>
      <c r="B139" s="2">
        <f>多媒系!B139+室設系!B139+商設系!B139+品設系!B139</f>
        <v>8</v>
      </c>
      <c r="C139" s="7">
        <f>B139/B145</f>
        <v>0.25806451612903225</v>
      </c>
    </row>
    <row r="140" spans="1:3" x14ac:dyDescent="0.25">
      <c r="A140" s="2" t="s">
        <v>3</v>
      </c>
      <c r="B140" s="2">
        <f>多媒系!B140+室設系!B140+商設系!B140+品設系!B140</f>
        <v>10</v>
      </c>
      <c r="C140" s="7">
        <f>B140/B145</f>
        <v>0.32258064516129031</v>
      </c>
    </row>
    <row r="141" spans="1:3" x14ac:dyDescent="0.25">
      <c r="A141" s="2" t="s">
        <v>4</v>
      </c>
      <c r="B141" s="2">
        <f>多媒系!B141+室設系!B141+商設系!B141+品設系!B141</f>
        <v>3</v>
      </c>
      <c r="C141" s="7">
        <f>B141/B145</f>
        <v>9.6774193548387094E-2</v>
      </c>
    </row>
    <row r="142" spans="1:3" x14ac:dyDescent="0.25">
      <c r="A142" s="2" t="s">
        <v>5</v>
      </c>
      <c r="B142" s="2">
        <f>多媒系!B142+室設系!B142+商設系!B142+品設系!B142</f>
        <v>2</v>
      </c>
      <c r="C142" s="7">
        <f>B142/B145</f>
        <v>6.4516129032258063E-2</v>
      </c>
    </row>
    <row r="143" spans="1:3" x14ac:dyDescent="0.25">
      <c r="A143" s="2" t="s">
        <v>6</v>
      </c>
      <c r="B143" s="2">
        <f>多媒系!B143+室設系!B143+商設系!B143+品設系!B143</f>
        <v>2</v>
      </c>
      <c r="C143" s="7">
        <f>B143/B145</f>
        <v>6.4516129032258063E-2</v>
      </c>
    </row>
    <row r="144" spans="1:3" x14ac:dyDescent="0.25">
      <c r="A144" s="2" t="s">
        <v>7</v>
      </c>
      <c r="B144" s="2">
        <f>多媒系!B144+室設系!B144+商設系!B144+品設系!B144</f>
        <v>1</v>
      </c>
      <c r="C144" s="7">
        <f>B144/B145</f>
        <v>3.2258064516129031E-2</v>
      </c>
    </row>
    <row r="145" spans="1:3" x14ac:dyDescent="0.25">
      <c r="A145" s="6" t="s">
        <v>99</v>
      </c>
      <c r="B145" s="6">
        <f>SUM(B138:B144)</f>
        <v>31</v>
      </c>
      <c r="C145" s="9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91</v>
      </c>
      <c r="B147" s="5" t="s">
        <v>100</v>
      </c>
      <c r="C147" s="12" t="s">
        <v>58</v>
      </c>
    </row>
    <row r="148" spans="1:3" x14ac:dyDescent="0.25">
      <c r="A148" s="2" t="s">
        <v>8</v>
      </c>
      <c r="B148" s="2">
        <f>多媒系!B148+室設系!B148+商設系!B148+品設系!B148</f>
        <v>1</v>
      </c>
      <c r="C148" s="7">
        <f>B148/B162</f>
        <v>1.9230769230769232E-2</v>
      </c>
    </row>
    <row r="149" spans="1:3" x14ac:dyDescent="0.25">
      <c r="A149" s="2" t="s">
        <v>9</v>
      </c>
      <c r="B149" s="2">
        <f>多媒系!B149+室設系!B149+商設系!B149+品設系!B149</f>
        <v>8</v>
      </c>
      <c r="C149" s="7">
        <f>B149/B162</f>
        <v>0.15384615384615385</v>
      </c>
    </row>
    <row r="150" spans="1:3" x14ac:dyDescent="0.25">
      <c r="A150" s="2" t="s">
        <v>10</v>
      </c>
      <c r="B150" s="2">
        <f>多媒系!B150+室設系!B150+商設系!B150+品設系!B150</f>
        <v>0</v>
      </c>
      <c r="C150" s="7">
        <f>B150/B162</f>
        <v>0</v>
      </c>
    </row>
    <row r="151" spans="1:3" x14ac:dyDescent="0.25">
      <c r="A151" s="2" t="s">
        <v>11</v>
      </c>
      <c r="B151" s="2">
        <f>多媒系!B151+室設系!B151+商設系!B151+品設系!B151</f>
        <v>2</v>
      </c>
      <c r="C151" s="7">
        <f>B151/B162</f>
        <v>3.8461538461538464E-2</v>
      </c>
    </row>
    <row r="152" spans="1:3" x14ac:dyDescent="0.25">
      <c r="A152" s="2" t="s">
        <v>12</v>
      </c>
      <c r="B152" s="2">
        <f>多媒系!B152+室設系!B152+商設系!B152+品設系!B152</f>
        <v>0</v>
      </c>
      <c r="C152" s="7">
        <f>B152/B162</f>
        <v>0</v>
      </c>
    </row>
    <row r="153" spans="1:3" x14ac:dyDescent="0.25">
      <c r="A153" s="2" t="s">
        <v>13</v>
      </c>
      <c r="B153" s="2">
        <f>多媒系!B153+室設系!B153+商設系!B153+品設系!B153</f>
        <v>2</v>
      </c>
      <c r="C153" s="7">
        <f>B153/B162</f>
        <v>3.8461538461538464E-2</v>
      </c>
    </row>
    <row r="154" spans="1:3" x14ac:dyDescent="0.25">
      <c r="A154" s="2" t="s">
        <v>14</v>
      </c>
      <c r="B154" s="2">
        <f>多媒系!B154+室設系!B154+商設系!B154+品設系!B154</f>
        <v>9</v>
      </c>
      <c r="C154" s="7">
        <f>B154/B162</f>
        <v>0.17307692307692307</v>
      </c>
    </row>
    <row r="155" spans="1:3" x14ac:dyDescent="0.25">
      <c r="A155" s="2" t="s">
        <v>15</v>
      </c>
      <c r="B155" s="2">
        <f>多媒系!B155+室設系!B155+商設系!B155+品設系!B155</f>
        <v>8</v>
      </c>
      <c r="C155" s="7">
        <f>B155/B162</f>
        <v>0.15384615384615385</v>
      </c>
    </row>
    <row r="156" spans="1:3" x14ac:dyDescent="0.25">
      <c r="A156" s="2" t="s">
        <v>16</v>
      </c>
      <c r="B156" s="2">
        <f>多媒系!B156+室設系!B156+商設系!B156+品設系!B156</f>
        <v>5</v>
      </c>
      <c r="C156" s="7">
        <f>B156/B162</f>
        <v>9.6153846153846159E-2</v>
      </c>
    </row>
    <row r="157" spans="1:3" x14ac:dyDescent="0.25">
      <c r="A157" s="2" t="s">
        <v>17</v>
      </c>
      <c r="B157" s="2">
        <f>多媒系!B157+室設系!B157+商設系!B157+品設系!B157</f>
        <v>0</v>
      </c>
      <c r="C157" s="7">
        <f>B157/B162</f>
        <v>0</v>
      </c>
    </row>
    <row r="158" spans="1:3" x14ac:dyDescent="0.25">
      <c r="A158" s="2" t="s">
        <v>18</v>
      </c>
      <c r="B158" s="2">
        <f>多媒系!B158+室設系!B158+商設系!B158+品設系!B158</f>
        <v>11</v>
      </c>
      <c r="C158" s="7">
        <f>B158/B162</f>
        <v>0.21153846153846154</v>
      </c>
    </row>
    <row r="159" spans="1:3" x14ac:dyDescent="0.25">
      <c r="A159" s="2" t="s">
        <v>19</v>
      </c>
      <c r="B159" s="2">
        <f>多媒系!B159+室設系!B159+商設系!B159+品設系!B159</f>
        <v>1</v>
      </c>
      <c r="C159" s="7">
        <f>B159/B162</f>
        <v>1.9230769230769232E-2</v>
      </c>
    </row>
    <row r="160" spans="1:3" x14ac:dyDescent="0.25">
      <c r="A160" s="2" t="s">
        <v>20</v>
      </c>
      <c r="B160" s="2">
        <f>多媒系!B160+室設系!B160+商設系!B160+品設系!B160</f>
        <v>5</v>
      </c>
      <c r="C160" s="7">
        <f>B160/B162</f>
        <v>9.6153846153846159E-2</v>
      </c>
    </row>
    <row r="161" spans="1:3" x14ac:dyDescent="0.25">
      <c r="A161" s="2" t="s">
        <v>7</v>
      </c>
      <c r="B161" s="2">
        <f>多媒系!B161+室設系!B161+商設系!B161+品設系!B161</f>
        <v>0</v>
      </c>
      <c r="C161" s="7">
        <f>B161/B162</f>
        <v>0</v>
      </c>
    </row>
    <row r="162" spans="1:3" x14ac:dyDescent="0.25">
      <c r="A162" s="6" t="s">
        <v>99</v>
      </c>
      <c r="B162" s="6">
        <f>SUM(B148:B161)</f>
        <v>52</v>
      </c>
      <c r="C162" s="9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92</v>
      </c>
      <c r="B164" s="5" t="s">
        <v>100</v>
      </c>
      <c r="C164" s="12" t="s">
        <v>39</v>
      </c>
    </row>
    <row r="165" spans="1:3" x14ac:dyDescent="0.25">
      <c r="A165" s="2" t="s">
        <v>93</v>
      </c>
      <c r="B165" s="2">
        <f>多媒系!B165+室設系!B165+商設系!B165+品設系!B165</f>
        <v>9</v>
      </c>
      <c r="C165" s="7">
        <f>B165/B167</f>
        <v>0.81818181818181823</v>
      </c>
    </row>
    <row r="166" spans="1:3" x14ac:dyDescent="0.25">
      <c r="A166" s="2" t="s">
        <v>94</v>
      </c>
      <c r="B166" s="2">
        <f>多媒系!B166+室設系!B166+商設系!B166+品設系!B166</f>
        <v>2</v>
      </c>
      <c r="C166" s="7">
        <f>B166/B167</f>
        <v>0.18181818181818182</v>
      </c>
    </row>
    <row r="167" spans="1:3" x14ac:dyDescent="0.25">
      <c r="A167" s="6" t="s">
        <v>99</v>
      </c>
      <c r="B167" s="6">
        <f>SUM(B165:B166)</f>
        <v>11</v>
      </c>
      <c r="C167" s="9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95</v>
      </c>
      <c r="B169" s="5" t="s">
        <v>100</v>
      </c>
      <c r="C169" s="12" t="s">
        <v>96</v>
      </c>
    </row>
    <row r="170" spans="1:3" x14ac:dyDescent="0.25">
      <c r="A170" s="2" t="s">
        <v>97</v>
      </c>
      <c r="B170" s="2">
        <f>多媒系!B170+室設系!B170+商設系!B170+品設系!B170</f>
        <v>9</v>
      </c>
      <c r="C170" s="7">
        <f>B170/B172</f>
        <v>0.81818181818181823</v>
      </c>
    </row>
    <row r="171" spans="1:3" x14ac:dyDescent="0.25">
      <c r="A171" s="2" t="s">
        <v>98</v>
      </c>
      <c r="B171" s="2">
        <f>多媒系!B171+室設系!B171+商設系!B171+品設系!B171</f>
        <v>2</v>
      </c>
      <c r="C171" s="7">
        <f>B171/B172</f>
        <v>0.18181818181818182</v>
      </c>
    </row>
    <row r="172" spans="1:3" x14ac:dyDescent="0.25">
      <c r="A172" s="6" t="s">
        <v>99</v>
      </c>
      <c r="B172" s="6">
        <f>SUM(B170:B171)</f>
        <v>11</v>
      </c>
      <c r="C172" s="9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10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1" width="9" style="1" hidden="1" customWidth="1"/>
    <col min="42" max="44" width="9" style="1" customWidth="1"/>
    <col min="45" max="16384" width="9" style="1"/>
  </cols>
  <sheetData>
    <row r="1" spans="1:44" x14ac:dyDescent="0.25">
      <c r="A1" s="16" t="s">
        <v>155</v>
      </c>
      <c r="B1" s="16"/>
      <c r="C1" s="16"/>
      <c r="D1" s="16"/>
      <c r="E1" s="16"/>
      <c r="F1" s="16"/>
      <c r="G1" s="16"/>
      <c r="H1" s="16"/>
      <c r="I1" s="16"/>
    </row>
    <row r="2" spans="1:44" x14ac:dyDescent="0.25">
      <c r="A2" s="17" t="s">
        <v>37</v>
      </c>
      <c r="B2" s="17"/>
      <c r="C2" s="17"/>
      <c r="D2" s="17"/>
      <c r="E2" s="17"/>
      <c r="F2" s="17"/>
      <c r="G2" s="17"/>
      <c r="H2" s="17"/>
      <c r="I2" s="18"/>
    </row>
    <row r="3" spans="1:44" x14ac:dyDescent="0.25">
      <c r="A3" s="13" t="s">
        <v>38</v>
      </c>
    </row>
    <row r="5" spans="1:44" x14ac:dyDescent="0.25">
      <c r="A5" s="3" t="s">
        <v>21</v>
      </c>
      <c r="B5" s="2" t="s">
        <v>100</v>
      </c>
      <c r="C5" s="7" t="s">
        <v>39</v>
      </c>
      <c r="N5"/>
      <c r="O5"/>
      <c r="P5"/>
      <c r="Q5" t="s">
        <v>103</v>
      </c>
      <c r="R5" t="s">
        <v>104</v>
      </c>
      <c r="S5" t="s">
        <v>105</v>
      </c>
      <c r="T5" t="s">
        <v>106</v>
      </c>
      <c r="U5" t="s">
        <v>107</v>
      </c>
      <c r="V5" t="s">
        <v>108</v>
      </c>
      <c r="W5" t="s">
        <v>109</v>
      </c>
      <c r="X5" t="s">
        <v>110</v>
      </c>
      <c r="Y5" t="s">
        <v>111</v>
      </c>
      <c r="Z5" t="s">
        <v>112</v>
      </c>
      <c r="AA5" t="s">
        <v>113</v>
      </c>
      <c r="AB5" t="s">
        <v>114</v>
      </c>
      <c r="AC5" t="s">
        <v>115</v>
      </c>
      <c r="AD5" t="s">
        <v>116</v>
      </c>
      <c r="AE5" t="s">
        <v>117</v>
      </c>
      <c r="AF5" t="s">
        <v>118</v>
      </c>
      <c r="AG5" t="s">
        <v>119</v>
      </c>
      <c r="AH5" t="s">
        <v>120</v>
      </c>
      <c r="AI5" t="s">
        <v>121</v>
      </c>
      <c r="AJ5" t="s">
        <v>122</v>
      </c>
      <c r="AK5" t="s">
        <v>123</v>
      </c>
      <c r="AL5"/>
      <c r="AM5"/>
      <c r="AN5"/>
      <c r="AO5"/>
      <c r="AP5"/>
      <c r="AQ5"/>
      <c r="AR5"/>
    </row>
    <row r="6" spans="1:44" x14ac:dyDescent="0.25">
      <c r="A6" s="2" t="s">
        <v>41</v>
      </c>
      <c r="B6" s="2">
        <f>COUNTIF(Q:Q,5)</f>
        <v>4</v>
      </c>
      <c r="C6" s="7">
        <f>B6/B11</f>
        <v>0.5</v>
      </c>
      <c r="N6"/>
      <c r="O6"/>
      <c r="P6"/>
      <c r="Q6" t="s">
        <v>124</v>
      </c>
      <c r="R6" t="s">
        <v>124</v>
      </c>
      <c r="S6"/>
      <c r="T6" t="s">
        <v>124</v>
      </c>
      <c r="U6" t="s">
        <v>124</v>
      </c>
      <c r="V6" t="s">
        <v>124</v>
      </c>
      <c r="W6" t="s">
        <v>124</v>
      </c>
      <c r="X6" t="s">
        <v>124</v>
      </c>
      <c r="Y6" t="s">
        <v>124</v>
      </c>
      <c r="Z6" t="s">
        <v>124</v>
      </c>
      <c r="AA6" t="s">
        <v>124</v>
      </c>
      <c r="AB6" t="s">
        <v>124</v>
      </c>
      <c r="AC6" t="s">
        <v>124</v>
      </c>
      <c r="AD6" t="s">
        <v>124</v>
      </c>
      <c r="AE6" t="s">
        <v>125</v>
      </c>
      <c r="AF6" t="s">
        <v>124</v>
      </c>
      <c r="AG6" t="s">
        <v>126</v>
      </c>
      <c r="AH6" t="s">
        <v>129</v>
      </c>
      <c r="AI6" t="s">
        <v>130</v>
      </c>
      <c r="AJ6" t="s">
        <v>131</v>
      </c>
      <c r="AK6" t="s">
        <v>132</v>
      </c>
      <c r="AL6"/>
      <c r="AM6"/>
      <c r="AN6"/>
      <c r="AO6"/>
      <c r="AP6"/>
      <c r="AQ6"/>
      <c r="AR6"/>
    </row>
    <row r="7" spans="1:44" x14ac:dyDescent="0.25">
      <c r="A7" s="2" t="s">
        <v>43</v>
      </c>
      <c r="B7" s="2">
        <f>COUNTIF(Q:Q,4)</f>
        <v>3</v>
      </c>
      <c r="C7" s="7">
        <f>B7/B11</f>
        <v>0.375</v>
      </c>
      <c r="N7"/>
      <c r="O7"/>
      <c r="P7"/>
      <c r="Q7" t="s">
        <v>125</v>
      </c>
      <c r="R7" t="s">
        <v>125</v>
      </c>
      <c r="S7"/>
      <c r="T7" t="s">
        <v>124</v>
      </c>
      <c r="U7" t="s">
        <v>125</v>
      </c>
      <c r="V7" t="s">
        <v>125</v>
      </c>
      <c r="W7" t="s">
        <v>125</v>
      </c>
      <c r="X7" t="s">
        <v>125</v>
      </c>
      <c r="Y7" t="s">
        <v>125</v>
      </c>
      <c r="Z7" t="s">
        <v>125</v>
      </c>
      <c r="AA7" t="s">
        <v>133</v>
      </c>
      <c r="AB7" t="s">
        <v>133</v>
      </c>
      <c r="AC7" t="s">
        <v>125</v>
      </c>
      <c r="AD7" t="s">
        <v>125</v>
      </c>
      <c r="AE7" t="s">
        <v>125</v>
      </c>
      <c r="AF7" t="s">
        <v>133</v>
      </c>
      <c r="AG7" t="s">
        <v>126</v>
      </c>
      <c r="AH7" t="s">
        <v>134</v>
      </c>
      <c r="AI7" t="s">
        <v>135</v>
      </c>
      <c r="AJ7" t="s">
        <v>131</v>
      </c>
      <c r="AK7" t="s">
        <v>132</v>
      </c>
      <c r="AL7"/>
      <c r="AM7"/>
      <c r="AN7"/>
      <c r="AO7"/>
      <c r="AP7"/>
      <c r="AQ7"/>
      <c r="AR7"/>
    </row>
    <row r="8" spans="1:44" x14ac:dyDescent="0.25">
      <c r="A8" s="2" t="s">
        <v>44</v>
      </c>
      <c r="B8" s="2">
        <f>COUNTIF(Q:Q,3)</f>
        <v>1</v>
      </c>
      <c r="C8" s="7">
        <f>B8/B11</f>
        <v>0.125</v>
      </c>
      <c r="N8"/>
      <c r="O8"/>
      <c r="P8"/>
      <c r="Q8" t="s">
        <v>124</v>
      </c>
      <c r="R8" t="s">
        <v>124</v>
      </c>
      <c r="S8"/>
      <c r="T8" t="s">
        <v>124</v>
      </c>
      <c r="U8" t="s">
        <v>124</v>
      </c>
      <c r="V8" t="s">
        <v>124</v>
      </c>
      <c r="W8" t="s">
        <v>124</v>
      </c>
      <c r="X8" t="s">
        <v>124</v>
      </c>
      <c r="Y8" t="s">
        <v>124</v>
      </c>
      <c r="Z8" t="s">
        <v>124</v>
      </c>
      <c r="AA8" t="s">
        <v>133</v>
      </c>
      <c r="AB8" t="s">
        <v>124</v>
      </c>
      <c r="AC8" t="s">
        <v>124</v>
      </c>
      <c r="AD8" t="s">
        <v>124</v>
      </c>
      <c r="AE8" t="s">
        <v>124</v>
      </c>
      <c r="AF8" t="s">
        <v>133</v>
      </c>
      <c r="AG8" t="s">
        <v>126</v>
      </c>
      <c r="AH8" t="s">
        <v>136</v>
      </c>
      <c r="AI8" t="s">
        <v>137</v>
      </c>
      <c r="AJ8" t="s">
        <v>131</v>
      </c>
      <c r="AK8" t="s">
        <v>132</v>
      </c>
      <c r="AL8"/>
      <c r="AM8"/>
      <c r="AN8"/>
      <c r="AO8"/>
      <c r="AP8"/>
      <c r="AQ8"/>
      <c r="AR8"/>
    </row>
    <row r="9" spans="1:44" x14ac:dyDescent="0.25">
      <c r="A9" s="2" t="s">
        <v>45</v>
      </c>
      <c r="B9" s="2">
        <f>COUNTIF(Q:Q,2)</f>
        <v>0</v>
      </c>
      <c r="C9" s="7">
        <f>B9/B11</f>
        <v>0</v>
      </c>
      <c r="N9"/>
      <c r="O9"/>
      <c r="P9"/>
      <c r="Q9" t="s">
        <v>133</v>
      </c>
      <c r="R9" t="s">
        <v>133</v>
      </c>
      <c r="S9"/>
      <c r="T9" t="s">
        <v>124</v>
      </c>
      <c r="U9" t="s">
        <v>124</v>
      </c>
      <c r="V9" t="s">
        <v>124</v>
      </c>
      <c r="W9" t="s">
        <v>124</v>
      </c>
      <c r="X9" t="s">
        <v>124</v>
      </c>
      <c r="Y9" t="s">
        <v>124</v>
      </c>
      <c r="Z9" t="s">
        <v>124</v>
      </c>
      <c r="AA9" t="s">
        <v>124</v>
      </c>
      <c r="AB9" t="s">
        <v>124</v>
      </c>
      <c r="AC9" t="s">
        <v>133</v>
      </c>
      <c r="AD9" t="s">
        <v>133</v>
      </c>
      <c r="AE9" t="s">
        <v>124</v>
      </c>
      <c r="AF9" t="s">
        <v>133</v>
      </c>
      <c r="AG9" t="s">
        <v>126</v>
      </c>
      <c r="AH9" t="s">
        <v>138</v>
      </c>
      <c r="AI9" t="s">
        <v>139</v>
      </c>
      <c r="AJ9" t="s">
        <v>131</v>
      </c>
      <c r="AK9" t="s">
        <v>132</v>
      </c>
      <c r="AL9"/>
      <c r="AM9"/>
      <c r="AN9"/>
      <c r="AO9"/>
      <c r="AP9"/>
      <c r="AQ9"/>
      <c r="AR9"/>
    </row>
    <row r="10" spans="1:44" x14ac:dyDescent="0.25">
      <c r="A10" s="2" t="s">
        <v>47</v>
      </c>
      <c r="B10" s="2">
        <f>COUNTIF(Q:Q,1)</f>
        <v>0</v>
      </c>
      <c r="C10" s="7">
        <f>B10/B11</f>
        <v>0</v>
      </c>
      <c r="N10"/>
      <c r="O10"/>
      <c r="P10"/>
      <c r="Q10" t="s">
        <v>124</v>
      </c>
      <c r="R10" t="s">
        <v>124</v>
      </c>
      <c r="S10"/>
      <c r="T10" t="s">
        <v>124</v>
      </c>
      <c r="U10" t="s">
        <v>125</v>
      </c>
      <c r="V10" t="s">
        <v>125</v>
      </c>
      <c r="W10" t="s">
        <v>124</v>
      </c>
      <c r="X10" t="s">
        <v>124</v>
      </c>
      <c r="Y10" t="s">
        <v>124</v>
      </c>
      <c r="Z10" t="s">
        <v>125</v>
      </c>
      <c r="AA10" t="s">
        <v>133</v>
      </c>
      <c r="AB10" t="s">
        <v>124</v>
      </c>
      <c r="AC10" t="s">
        <v>124</v>
      </c>
      <c r="AD10" t="s">
        <v>124</v>
      </c>
      <c r="AE10" t="s">
        <v>124</v>
      </c>
      <c r="AF10" t="s">
        <v>133</v>
      </c>
      <c r="AG10" t="s">
        <v>126</v>
      </c>
      <c r="AH10" t="s">
        <v>134</v>
      </c>
      <c r="AI10" t="s">
        <v>140</v>
      </c>
      <c r="AJ10" t="s">
        <v>131</v>
      </c>
      <c r="AK10" t="s">
        <v>132</v>
      </c>
      <c r="AL10"/>
      <c r="AM10"/>
      <c r="AN10"/>
      <c r="AO10"/>
      <c r="AP10"/>
      <c r="AQ10"/>
      <c r="AR10"/>
    </row>
    <row r="11" spans="1:44" x14ac:dyDescent="0.25">
      <c r="A11" s="6" t="s">
        <v>99</v>
      </c>
      <c r="B11" s="6">
        <f>SUM(B6:B10)</f>
        <v>8</v>
      </c>
      <c r="C11" s="9">
        <f>SUM(C6:C10)</f>
        <v>1</v>
      </c>
      <c r="D11" s="4"/>
      <c r="N11"/>
      <c r="O11"/>
      <c r="P11"/>
      <c r="Q11" t="s">
        <v>125</v>
      </c>
      <c r="R11" t="s">
        <v>125</v>
      </c>
      <c r="S11"/>
      <c r="T11" t="s">
        <v>125</v>
      </c>
      <c r="U11" t="s">
        <v>125</v>
      </c>
      <c r="V11" t="s">
        <v>125</v>
      </c>
      <c r="W11" t="s">
        <v>125</v>
      </c>
      <c r="X11" t="s">
        <v>125</v>
      </c>
      <c r="Y11" t="s">
        <v>125</v>
      </c>
      <c r="Z11" t="s">
        <v>125</v>
      </c>
      <c r="AA11" t="s">
        <v>125</v>
      </c>
      <c r="AB11" t="s">
        <v>125</v>
      </c>
      <c r="AC11" t="s">
        <v>125</v>
      </c>
      <c r="AD11" t="s">
        <v>125</v>
      </c>
      <c r="AE11" t="s">
        <v>125</v>
      </c>
      <c r="AF11" t="s">
        <v>125</v>
      </c>
      <c r="AG11" t="s">
        <v>126</v>
      </c>
      <c r="AH11" t="s">
        <v>141</v>
      </c>
      <c r="AI11" t="s">
        <v>142</v>
      </c>
      <c r="AJ11" t="s">
        <v>131</v>
      </c>
      <c r="AK11" t="s">
        <v>132</v>
      </c>
      <c r="AL11"/>
      <c r="AM11"/>
      <c r="AN11"/>
      <c r="AO11"/>
      <c r="AP11"/>
      <c r="AQ11"/>
      <c r="AR11"/>
    </row>
    <row r="12" spans="1:44" x14ac:dyDescent="0.25">
      <c r="B12" s="4">
        <v>0</v>
      </c>
      <c r="C12" s="11"/>
      <c r="D12" s="4"/>
      <c r="N12"/>
      <c r="O12"/>
      <c r="P12"/>
      <c r="Q12" t="s">
        <v>125</v>
      </c>
      <c r="R12" t="s">
        <v>125</v>
      </c>
      <c r="S12"/>
      <c r="T12" t="s">
        <v>125</v>
      </c>
      <c r="U12" t="s">
        <v>125</v>
      </c>
      <c r="V12" t="s">
        <v>125</v>
      </c>
      <c r="W12" t="s">
        <v>125</v>
      </c>
      <c r="X12" t="s">
        <v>125</v>
      </c>
      <c r="Y12" t="s">
        <v>125</v>
      </c>
      <c r="Z12" t="s">
        <v>125</v>
      </c>
      <c r="AA12" t="s">
        <v>124</v>
      </c>
      <c r="AB12" t="s">
        <v>125</v>
      </c>
      <c r="AC12" t="s">
        <v>125</v>
      </c>
      <c r="AD12" t="s">
        <v>125</v>
      </c>
      <c r="AE12" t="s">
        <v>125</v>
      </c>
      <c r="AF12" t="s">
        <v>124</v>
      </c>
      <c r="AG12" t="s">
        <v>143</v>
      </c>
      <c r="AH12" t="s">
        <v>144</v>
      </c>
      <c r="AI12" t="s">
        <v>145</v>
      </c>
      <c r="AJ12" t="s">
        <v>127</v>
      </c>
      <c r="AK12" t="s">
        <v>128</v>
      </c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100</v>
      </c>
      <c r="C13" s="7" t="s">
        <v>39</v>
      </c>
      <c r="N13"/>
      <c r="O13"/>
      <c r="P13"/>
      <c r="Q13" t="s">
        <v>125</v>
      </c>
      <c r="R13" t="s">
        <v>124</v>
      </c>
      <c r="S13"/>
      <c r="T13" t="s">
        <v>124</v>
      </c>
      <c r="U13" t="s">
        <v>125</v>
      </c>
      <c r="V13" t="s">
        <v>125</v>
      </c>
      <c r="W13" t="s">
        <v>124</v>
      </c>
      <c r="X13" t="s">
        <v>124</v>
      </c>
      <c r="Y13" t="s">
        <v>124</v>
      </c>
      <c r="Z13" t="s">
        <v>124</v>
      </c>
      <c r="AA13" t="s">
        <v>133</v>
      </c>
      <c r="AB13" t="s">
        <v>124</v>
      </c>
      <c r="AC13" t="s">
        <v>124</v>
      </c>
      <c r="AD13" t="s">
        <v>124</v>
      </c>
      <c r="AE13" t="s">
        <v>124</v>
      </c>
      <c r="AF13" t="s">
        <v>133</v>
      </c>
      <c r="AG13" t="s">
        <v>126</v>
      </c>
      <c r="AH13" t="s">
        <v>146</v>
      </c>
      <c r="AI13" t="s">
        <v>147</v>
      </c>
      <c r="AJ13" t="s">
        <v>131</v>
      </c>
      <c r="AK13" t="s">
        <v>132</v>
      </c>
      <c r="AL13"/>
      <c r="AM13"/>
      <c r="AN13"/>
      <c r="AO13"/>
      <c r="AP13"/>
      <c r="AQ13"/>
      <c r="AR13"/>
    </row>
    <row r="14" spans="1:44" x14ac:dyDescent="0.25">
      <c r="A14" s="2" t="s">
        <v>41</v>
      </c>
      <c r="B14" s="2">
        <f>COUNTIF(R:R,5)</f>
        <v>3</v>
      </c>
      <c r="C14" s="7">
        <f>B14/B19</f>
        <v>0.375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43</v>
      </c>
      <c r="B15" s="2">
        <f>COUNTIF(R:R,4)</f>
        <v>4</v>
      </c>
      <c r="C15" s="7">
        <f>B15/B19</f>
        <v>0.5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44</v>
      </c>
      <c r="B16" s="2">
        <f>COUNTIF(R:R,3)</f>
        <v>1</v>
      </c>
      <c r="C16" s="7">
        <f>B16/B19</f>
        <v>0.125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45</v>
      </c>
      <c r="B17" s="2">
        <f>COUNTIF(R:R,2)</f>
        <v>0</v>
      </c>
      <c r="C17" s="7">
        <f>B17/B19</f>
        <v>0</v>
      </c>
    </row>
    <row r="18" spans="1:14" x14ac:dyDescent="0.25">
      <c r="A18" s="2" t="s">
        <v>47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99</v>
      </c>
      <c r="B19" s="6">
        <f>SUM(B14:B18)</f>
        <v>8</v>
      </c>
      <c r="C19" s="9">
        <v>1</v>
      </c>
    </row>
    <row r="20" spans="1:14" x14ac:dyDescent="0.25">
      <c r="B20" s="1">
        <v>0</v>
      </c>
    </row>
    <row r="21" spans="1:14" x14ac:dyDescent="0.25">
      <c r="A21" s="13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100</v>
      </c>
      <c r="C23" s="7" t="s">
        <v>39</v>
      </c>
      <c r="D23" s="4"/>
    </row>
    <row r="24" spans="1:14" x14ac:dyDescent="0.25">
      <c r="A24" s="2" t="s">
        <v>41</v>
      </c>
      <c r="B24" s="2">
        <f>COUNTIF(T:T,5)</f>
        <v>2</v>
      </c>
      <c r="C24" s="7">
        <f>B24/B29</f>
        <v>0.25</v>
      </c>
      <c r="D24" s="4"/>
    </row>
    <row r="25" spans="1:14" x14ac:dyDescent="0.25">
      <c r="A25" s="2" t="s">
        <v>43</v>
      </c>
      <c r="B25" s="2">
        <f>COUNTIF(T:T,4)</f>
        <v>6</v>
      </c>
      <c r="C25" s="7">
        <f>B25/B29</f>
        <v>0.75</v>
      </c>
      <c r="D25" s="4"/>
    </row>
    <row r="26" spans="1:14" x14ac:dyDescent="0.25">
      <c r="A26" s="2" t="s">
        <v>44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45</v>
      </c>
      <c r="B27" s="2">
        <f>COUNTIF(T:T,2)</f>
        <v>0</v>
      </c>
      <c r="C27" s="7">
        <f>B27/B29</f>
        <v>0</v>
      </c>
    </row>
    <row r="28" spans="1:14" x14ac:dyDescent="0.25">
      <c r="A28" s="2" t="s">
        <v>47</v>
      </c>
      <c r="B28" s="2">
        <f>COUNTIF(T:T,1)</f>
        <v>0</v>
      </c>
      <c r="C28" s="7">
        <f>B28/B29</f>
        <v>0</v>
      </c>
    </row>
    <row r="29" spans="1:14" x14ac:dyDescent="0.25">
      <c r="A29" s="6" t="s">
        <v>99</v>
      </c>
      <c r="B29" s="6">
        <f>SUM(B24:B28)</f>
        <v>8</v>
      </c>
      <c r="C29" s="9"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100</v>
      </c>
      <c r="C31" s="7" t="s">
        <v>39</v>
      </c>
    </row>
    <row r="32" spans="1:14" x14ac:dyDescent="0.25">
      <c r="A32" s="2" t="s">
        <v>41</v>
      </c>
      <c r="B32" s="2">
        <f>COUNTIF(U:U,5)</f>
        <v>5</v>
      </c>
      <c r="C32" s="7">
        <f>B32/B37</f>
        <v>0.625</v>
      </c>
    </row>
    <row r="33" spans="1:4" x14ac:dyDescent="0.25">
      <c r="A33" s="2" t="s">
        <v>43</v>
      </c>
      <c r="B33" s="2">
        <f>COUNTIF(U:U,4)</f>
        <v>3</v>
      </c>
      <c r="C33" s="7">
        <f>B33/B37</f>
        <v>0.375</v>
      </c>
    </row>
    <row r="34" spans="1:4" x14ac:dyDescent="0.25">
      <c r="A34" s="2" t="s">
        <v>44</v>
      </c>
      <c r="B34" s="2">
        <f>COUNTIF(U:U,3)</f>
        <v>0</v>
      </c>
      <c r="C34" s="7">
        <f>B34/B37</f>
        <v>0</v>
      </c>
    </row>
    <row r="35" spans="1:4" x14ac:dyDescent="0.25">
      <c r="A35" s="2" t="s">
        <v>45</v>
      </c>
      <c r="B35" s="2">
        <f>COUNTIF(U:U,2)</f>
        <v>0</v>
      </c>
      <c r="C35" s="7">
        <f>B35/B37</f>
        <v>0</v>
      </c>
    </row>
    <row r="36" spans="1:4" x14ac:dyDescent="0.25">
      <c r="A36" s="2" t="s">
        <v>47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99</v>
      </c>
      <c r="B37" s="6">
        <f>SUM(B32:B36)</f>
        <v>8</v>
      </c>
      <c r="C37" s="9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100</v>
      </c>
      <c r="C39" s="7" t="s">
        <v>39</v>
      </c>
    </row>
    <row r="40" spans="1:4" x14ac:dyDescent="0.25">
      <c r="A40" s="2" t="s">
        <v>41</v>
      </c>
      <c r="B40" s="2">
        <f>COUNTIF(V:V,5)</f>
        <v>5</v>
      </c>
      <c r="C40" s="7">
        <f>B40/B45</f>
        <v>0.625</v>
      </c>
    </row>
    <row r="41" spans="1:4" x14ac:dyDescent="0.25">
      <c r="A41" s="2" t="s">
        <v>43</v>
      </c>
      <c r="B41" s="2">
        <f>COUNTIF(V:V,4)</f>
        <v>3</v>
      </c>
      <c r="C41" s="7">
        <f>B41/B45</f>
        <v>0.375</v>
      </c>
    </row>
    <row r="42" spans="1:4" x14ac:dyDescent="0.25">
      <c r="A42" s="2" t="s">
        <v>44</v>
      </c>
      <c r="B42" s="2">
        <f>COUNTIF(V:V,3)</f>
        <v>0</v>
      </c>
      <c r="C42" s="7">
        <f>B42/B45</f>
        <v>0</v>
      </c>
    </row>
    <row r="43" spans="1:4" x14ac:dyDescent="0.25">
      <c r="A43" s="2" t="s">
        <v>45</v>
      </c>
      <c r="B43" s="2">
        <f>COUNTIF(V:V,2)</f>
        <v>0</v>
      </c>
      <c r="C43" s="7">
        <f>B43/B45</f>
        <v>0</v>
      </c>
    </row>
    <row r="44" spans="1:4" x14ac:dyDescent="0.25">
      <c r="A44" s="2" t="s">
        <v>47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99</v>
      </c>
      <c r="B45" s="6">
        <f>SUM(B40:B44)</f>
        <v>8</v>
      </c>
      <c r="C45" s="9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100</v>
      </c>
      <c r="C47" s="7" t="s">
        <v>39</v>
      </c>
    </row>
    <row r="48" spans="1:4" x14ac:dyDescent="0.25">
      <c r="A48" s="2" t="s">
        <v>41</v>
      </c>
      <c r="B48" s="2">
        <f>COUNTIF(W:W,5)</f>
        <v>3</v>
      </c>
      <c r="C48" s="7">
        <f>B48/B53</f>
        <v>0.375</v>
      </c>
    </row>
    <row r="49" spans="1:4" x14ac:dyDescent="0.25">
      <c r="A49" s="2" t="s">
        <v>43</v>
      </c>
      <c r="B49" s="2">
        <f>COUNTIF(W:W,4)</f>
        <v>5</v>
      </c>
      <c r="C49" s="7">
        <f>B49/B53</f>
        <v>0.625</v>
      </c>
    </row>
    <row r="50" spans="1:4" x14ac:dyDescent="0.25">
      <c r="A50" s="2" t="s">
        <v>44</v>
      </c>
      <c r="B50" s="2">
        <f>COUNTIF(W:W,3)</f>
        <v>0</v>
      </c>
      <c r="C50" s="7">
        <f>B50/B53</f>
        <v>0</v>
      </c>
    </row>
    <row r="51" spans="1:4" x14ac:dyDescent="0.25">
      <c r="A51" s="2" t="s">
        <v>45</v>
      </c>
      <c r="B51" s="2">
        <f>COUNTIF(W:W,2)</f>
        <v>0</v>
      </c>
      <c r="C51" s="7"/>
    </row>
    <row r="52" spans="1:4" x14ac:dyDescent="0.25">
      <c r="A52" s="2" t="s">
        <v>47</v>
      </c>
      <c r="B52" s="2">
        <f>COUNTIF(W:W,1)</f>
        <v>0</v>
      </c>
      <c r="C52" s="7"/>
      <c r="D52" s="4"/>
    </row>
    <row r="53" spans="1:4" x14ac:dyDescent="0.25">
      <c r="A53" s="6" t="s">
        <v>99</v>
      </c>
      <c r="B53" s="6">
        <f>SUM(B48:B52)</f>
        <v>8</v>
      </c>
      <c r="C53" s="9">
        <v>1</v>
      </c>
    </row>
    <row r="54" spans="1:4" x14ac:dyDescent="0.25">
      <c r="B54" s="1">
        <v>0</v>
      </c>
    </row>
    <row r="55" spans="1:4" x14ac:dyDescent="0.25">
      <c r="A55" s="3" t="s">
        <v>28</v>
      </c>
      <c r="B55" s="2" t="s">
        <v>100</v>
      </c>
      <c r="C55" s="7" t="s">
        <v>39</v>
      </c>
    </row>
    <row r="56" spans="1:4" x14ac:dyDescent="0.25">
      <c r="A56" s="2" t="s">
        <v>41</v>
      </c>
      <c r="B56" s="2">
        <f>COUNTIF(X:X,5)</f>
        <v>3</v>
      </c>
      <c r="C56" s="7">
        <f>B56/B61</f>
        <v>0.375</v>
      </c>
    </row>
    <row r="57" spans="1:4" x14ac:dyDescent="0.25">
      <c r="A57" s="2" t="s">
        <v>43</v>
      </c>
      <c r="B57" s="2">
        <f>COUNTIF(X:X,4)</f>
        <v>5</v>
      </c>
      <c r="C57" s="7">
        <f>B57/B61</f>
        <v>0.625</v>
      </c>
    </row>
    <row r="58" spans="1:4" x14ac:dyDescent="0.25">
      <c r="A58" s="2" t="s">
        <v>44</v>
      </c>
      <c r="B58" s="2">
        <f>COUNTIF(X:X,3)</f>
        <v>0</v>
      </c>
      <c r="C58" s="7">
        <f>B58/B61</f>
        <v>0</v>
      </c>
    </row>
    <row r="59" spans="1:4" x14ac:dyDescent="0.25">
      <c r="A59" s="2" t="s">
        <v>45</v>
      </c>
      <c r="B59" s="2">
        <f>COUNTIF(X:X,2)</f>
        <v>0</v>
      </c>
      <c r="C59" s="7">
        <f>B59/B61</f>
        <v>0</v>
      </c>
    </row>
    <row r="60" spans="1:4" x14ac:dyDescent="0.25">
      <c r="A60" s="2" t="s">
        <v>47</v>
      </c>
      <c r="B60" s="2">
        <f>COUNTIF(X:X,1)</f>
        <v>0</v>
      </c>
      <c r="C60" s="7">
        <f>B60/B61</f>
        <v>0</v>
      </c>
      <c r="D60" s="4"/>
    </row>
    <row r="61" spans="1:4" x14ac:dyDescent="0.25">
      <c r="A61" s="6" t="s">
        <v>99</v>
      </c>
      <c r="B61" s="6">
        <f>SUM(B56:B60)</f>
        <v>8</v>
      </c>
      <c r="C61" s="9">
        <v>1</v>
      </c>
    </row>
    <row r="62" spans="1:4" x14ac:dyDescent="0.25">
      <c r="B62" s="1">
        <v>0</v>
      </c>
    </row>
    <row r="63" spans="1:4" x14ac:dyDescent="0.25">
      <c r="A63" s="3" t="s">
        <v>29</v>
      </c>
      <c r="B63" s="2" t="s">
        <v>100</v>
      </c>
      <c r="C63" s="7" t="s">
        <v>39</v>
      </c>
    </row>
    <row r="64" spans="1:4" x14ac:dyDescent="0.25">
      <c r="A64" s="2" t="s">
        <v>41</v>
      </c>
      <c r="B64" s="2">
        <f>COUNTIF(Y:Y,5)</f>
        <v>3</v>
      </c>
      <c r="C64" s="7">
        <f>B64/B69</f>
        <v>0.375</v>
      </c>
    </row>
    <row r="65" spans="1:4" x14ac:dyDescent="0.25">
      <c r="A65" s="2" t="s">
        <v>43</v>
      </c>
      <c r="B65" s="2">
        <f>COUNTIF(Y:Y,4)</f>
        <v>5</v>
      </c>
      <c r="C65" s="7">
        <f>B65/B69</f>
        <v>0.625</v>
      </c>
    </row>
    <row r="66" spans="1:4" x14ac:dyDescent="0.25">
      <c r="A66" s="2" t="s">
        <v>44</v>
      </c>
      <c r="B66" s="2">
        <f>COUNTIF(Y:Y,3)</f>
        <v>0</v>
      </c>
      <c r="C66" s="7">
        <f>B66/B69</f>
        <v>0</v>
      </c>
    </row>
    <row r="67" spans="1:4" x14ac:dyDescent="0.25">
      <c r="A67" s="2" t="s">
        <v>45</v>
      </c>
      <c r="B67" s="2">
        <f>COUNTIF(Y:Y,2)</f>
        <v>0</v>
      </c>
      <c r="C67" s="7">
        <f>B67/B69</f>
        <v>0</v>
      </c>
    </row>
    <row r="68" spans="1:4" x14ac:dyDescent="0.25">
      <c r="A68" s="2" t="s">
        <v>47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99</v>
      </c>
      <c r="B69" s="6">
        <f>SUM(B64:B68)</f>
        <v>8</v>
      </c>
      <c r="C69" s="9">
        <v>1</v>
      </c>
    </row>
    <row r="70" spans="1:4" x14ac:dyDescent="0.25">
      <c r="B70" s="1">
        <v>0</v>
      </c>
    </row>
    <row r="71" spans="1:4" x14ac:dyDescent="0.25">
      <c r="A71" s="3" t="s">
        <v>66</v>
      </c>
      <c r="B71" s="2" t="s">
        <v>100</v>
      </c>
      <c r="C71" s="7" t="s">
        <v>39</v>
      </c>
    </row>
    <row r="72" spans="1:4" x14ac:dyDescent="0.25">
      <c r="A72" s="2" t="s">
        <v>41</v>
      </c>
      <c r="B72" s="2">
        <f>COUNTIF(Z:Z,5)</f>
        <v>4</v>
      </c>
      <c r="C72" s="7">
        <f>B72/B77</f>
        <v>0.5</v>
      </c>
    </row>
    <row r="73" spans="1:4" x14ac:dyDescent="0.25">
      <c r="A73" s="2" t="s">
        <v>43</v>
      </c>
      <c r="B73" s="2">
        <f>COUNTIF(Z:Z,4)</f>
        <v>4</v>
      </c>
      <c r="C73" s="7">
        <f>B73/B77</f>
        <v>0.5</v>
      </c>
    </row>
    <row r="74" spans="1:4" x14ac:dyDescent="0.25">
      <c r="A74" s="2" t="s">
        <v>44</v>
      </c>
      <c r="B74" s="2">
        <f>COUNTIF(Z:Z,3)</f>
        <v>0</v>
      </c>
      <c r="C74" s="7">
        <f>B74/B77</f>
        <v>0</v>
      </c>
    </row>
    <row r="75" spans="1:4" x14ac:dyDescent="0.25">
      <c r="A75" s="2" t="s">
        <v>45</v>
      </c>
      <c r="B75" s="2">
        <f>COUNTIF(Z:Z,2)</f>
        <v>0</v>
      </c>
      <c r="C75" s="7">
        <f>B75/B77</f>
        <v>0</v>
      </c>
    </row>
    <row r="76" spans="1:4" x14ac:dyDescent="0.25">
      <c r="A76" s="2" t="s">
        <v>47</v>
      </c>
      <c r="B76" s="2">
        <f>COUNTIF(Z:Z,1)</f>
        <v>0</v>
      </c>
      <c r="C76" s="7">
        <f>B76/B77</f>
        <v>0</v>
      </c>
    </row>
    <row r="77" spans="1:4" x14ac:dyDescent="0.25">
      <c r="A77" s="6" t="s">
        <v>99</v>
      </c>
      <c r="B77" s="6">
        <f>SUM(B72:B76)</f>
        <v>8</v>
      </c>
      <c r="C77" s="9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100</v>
      </c>
      <c r="C79" s="7" t="s">
        <v>39</v>
      </c>
    </row>
    <row r="80" spans="1:4" x14ac:dyDescent="0.25">
      <c r="A80" s="2" t="s">
        <v>41</v>
      </c>
      <c r="B80" s="2">
        <f>COUNTIF(AA:AA,5)</f>
        <v>1</v>
      </c>
      <c r="C80" s="7">
        <f>B80/B85</f>
        <v>0.125</v>
      </c>
    </row>
    <row r="81" spans="1:3" x14ac:dyDescent="0.25">
      <c r="A81" s="2" t="s">
        <v>43</v>
      </c>
      <c r="B81" s="2">
        <f>COUNTIF(AA:AA,4)</f>
        <v>3</v>
      </c>
      <c r="C81" s="7">
        <f>B81/B85</f>
        <v>0.375</v>
      </c>
    </row>
    <row r="82" spans="1:3" x14ac:dyDescent="0.25">
      <c r="A82" s="2" t="s">
        <v>44</v>
      </c>
      <c r="B82" s="2">
        <f>COUNTIF(AA:AA,3)</f>
        <v>4</v>
      </c>
      <c r="C82" s="7">
        <f>B82/B85</f>
        <v>0.5</v>
      </c>
    </row>
    <row r="83" spans="1:3" x14ac:dyDescent="0.25">
      <c r="A83" s="2" t="s">
        <v>45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47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99</v>
      </c>
      <c r="B85" s="6">
        <f>SUM(B80:B84)</f>
        <v>8</v>
      </c>
      <c r="C85" s="9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100</v>
      </c>
      <c r="C87" s="7" t="s">
        <v>39</v>
      </c>
    </row>
    <row r="88" spans="1:3" x14ac:dyDescent="0.25">
      <c r="A88" s="2" t="s">
        <v>41</v>
      </c>
      <c r="B88" s="2">
        <f>COUNTIF(AB:AB,5)</f>
        <v>2</v>
      </c>
      <c r="C88" s="7">
        <f>B88/B93</f>
        <v>0.25</v>
      </c>
    </row>
    <row r="89" spans="1:3" x14ac:dyDescent="0.25">
      <c r="A89" s="2" t="s">
        <v>43</v>
      </c>
      <c r="B89" s="2">
        <f>COUNTIF(AB:AB,4)</f>
        <v>5</v>
      </c>
      <c r="C89" s="7">
        <f>B89/B93</f>
        <v>0.625</v>
      </c>
    </row>
    <row r="90" spans="1:3" x14ac:dyDescent="0.25">
      <c r="A90" s="2" t="s">
        <v>44</v>
      </c>
      <c r="B90" s="2">
        <f>COUNTIF(AB:AB,3)</f>
        <v>1</v>
      </c>
      <c r="C90" s="7">
        <f>B90/B93</f>
        <v>0.125</v>
      </c>
    </row>
    <row r="91" spans="1:3" x14ac:dyDescent="0.25">
      <c r="A91" s="2" t="s">
        <v>45</v>
      </c>
      <c r="B91" s="2">
        <f>COUNTIF(AB:AB,2)</f>
        <v>0</v>
      </c>
      <c r="C91" s="7"/>
    </row>
    <row r="92" spans="1:3" x14ac:dyDescent="0.25">
      <c r="A92" s="2" t="s">
        <v>47</v>
      </c>
      <c r="B92" s="2">
        <f>COUNTIF(AB:AB,1)</f>
        <v>0</v>
      </c>
      <c r="C92" s="7"/>
    </row>
    <row r="93" spans="1:3" x14ac:dyDescent="0.25">
      <c r="A93" s="6" t="s">
        <v>99</v>
      </c>
      <c r="B93" s="6">
        <f>SUM(B88:B92)</f>
        <v>8</v>
      </c>
      <c r="C93" s="9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100</v>
      </c>
      <c r="C95" s="7" t="s">
        <v>39</v>
      </c>
    </row>
    <row r="96" spans="1:3" x14ac:dyDescent="0.25">
      <c r="A96" s="2" t="s">
        <v>41</v>
      </c>
      <c r="B96" s="2">
        <f>COUNTIF(AC:AC,5)</f>
        <v>3</v>
      </c>
      <c r="C96" s="7">
        <f>B96/B101</f>
        <v>0.375</v>
      </c>
    </row>
    <row r="97" spans="1:3" x14ac:dyDescent="0.25">
      <c r="A97" s="2" t="s">
        <v>43</v>
      </c>
      <c r="B97" s="2">
        <f>COUNTIF(AC:AC,4)</f>
        <v>4</v>
      </c>
      <c r="C97" s="7">
        <f>B97/B101</f>
        <v>0.5</v>
      </c>
    </row>
    <row r="98" spans="1:3" x14ac:dyDescent="0.25">
      <c r="A98" s="2" t="s">
        <v>44</v>
      </c>
      <c r="B98" s="2">
        <f>COUNTIF(AC:AC,3)</f>
        <v>1</v>
      </c>
      <c r="C98" s="7">
        <f>B98/B101</f>
        <v>0.125</v>
      </c>
    </row>
    <row r="99" spans="1:3" x14ac:dyDescent="0.25">
      <c r="A99" s="2" t="s">
        <v>45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47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99</v>
      </c>
      <c r="B101" s="6">
        <f>SUM(B96:B100)</f>
        <v>8</v>
      </c>
      <c r="C101" s="9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100</v>
      </c>
      <c r="C103" s="7" t="s">
        <v>39</v>
      </c>
    </row>
    <row r="104" spans="1:3" x14ac:dyDescent="0.25">
      <c r="A104" s="2" t="s">
        <v>41</v>
      </c>
      <c r="B104" s="2">
        <f>COUNTIF(AD:AD,5)</f>
        <v>3</v>
      </c>
      <c r="C104" s="7">
        <f>B104/B109</f>
        <v>0.375</v>
      </c>
    </row>
    <row r="105" spans="1:3" x14ac:dyDescent="0.25">
      <c r="A105" s="2" t="s">
        <v>43</v>
      </c>
      <c r="B105" s="2">
        <f>COUNTIF(AD:AD,4)</f>
        <v>4</v>
      </c>
      <c r="C105" s="7">
        <f>B105/B109</f>
        <v>0.5</v>
      </c>
    </row>
    <row r="106" spans="1:3" x14ac:dyDescent="0.25">
      <c r="A106" s="2" t="s">
        <v>44</v>
      </c>
      <c r="B106" s="2">
        <f>COUNTIF(AD:AD,3)</f>
        <v>1</v>
      </c>
      <c r="C106" s="7">
        <f>B106/B109</f>
        <v>0.125</v>
      </c>
    </row>
    <row r="107" spans="1:3" x14ac:dyDescent="0.25">
      <c r="A107" s="2" t="s">
        <v>45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47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99</v>
      </c>
      <c r="B109" s="6">
        <f>SUM(B104:B108)</f>
        <v>8</v>
      </c>
      <c r="C109" s="9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100</v>
      </c>
      <c r="C111" s="7" t="s">
        <v>39</v>
      </c>
    </row>
    <row r="112" spans="1:3" x14ac:dyDescent="0.25">
      <c r="A112" s="2" t="s">
        <v>41</v>
      </c>
      <c r="B112" s="2">
        <f>COUNTIF(AE:AE,5)</f>
        <v>4</v>
      </c>
      <c r="C112" s="7">
        <f>B112/B117</f>
        <v>0.5</v>
      </c>
    </row>
    <row r="113" spans="1:3" x14ac:dyDescent="0.25">
      <c r="A113" s="2" t="s">
        <v>43</v>
      </c>
      <c r="B113" s="2">
        <f>COUNTIF(AE:AE,4)</f>
        <v>4</v>
      </c>
      <c r="C113" s="7">
        <f>B113/B117</f>
        <v>0.5</v>
      </c>
    </row>
    <row r="114" spans="1:3" x14ac:dyDescent="0.25">
      <c r="A114" s="2" t="s">
        <v>44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45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47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99</v>
      </c>
      <c r="B117" s="6">
        <f>SUM(B112:B116)</f>
        <v>8</v>
      </c>
      <c r="C117" s="9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100</v>
      </c>
      <c r="C119" s="7" t="s">
        <v>39</v>
      </c>
    </row>
    <row r="120" spans="1:3" x14ac:dyDescent="0.25">
      <c r="A120" s="2" t="s">
        <v>41</v>
      </c>
      <c r="B120" s="2">
        <f>COUNTIF(AF:AF,5)</f>
        <v>1</v>
      </c>
      <c r="C120" s="7">
        <f>B120/B125</f>
        <v>0.125</v>
      </c>
    </row>
    <row r="121" spans="1:3" x14ac:dyDescent="0.25">
      <c r="A121" s="2" t="s">
        <v>43</v>
      </c>
      <c r="B121" s="2">
        <f>COUNTIF(AF:AF,4)</f>
        <v>2</v>
      </c>
      <c r="C121" s="7">
        <f>B121/B125</f>
        <v>0.25</v>
      </c>
    </row>
    <row r="122" spans="1:3" x14ac:dyDescent="0.25">
      <c r="A122" s="2" t="s">
        <v>44</v>
      </c>
      <c r="B122" s="2">
        <f>COUNTIF(AF:AF,3)</f>
        <v>5</v>
      </c>
      <c r="C122" s="7">
        <f>B122/B125</f>
        <v>0.625</v>
      </c>
    </row>
    <row r="123" spans="1:3" x14ac:dyDescent="0.25">
      <c r="A123" s="2" t="s">
        <v>45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47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99</v>
      </c>
      <c r="B125" s="6">
        <f>SUM(B120:B124)</f>
        <v>8</v>
      </c>
      <c r="C125" s="9">
        <v>1</v>
      </c>
    </row>
    <row r="127" spans="1:3" x14ac:dyDescent="0.25">
      <c r="A127" s="13" t="s">
        <v>85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100</v>
      </c>
      <c r="C129" s="7" t="s">
        <v>39</v>
      </c>
    </row>
    <row r="130" spans="1:3" x14ac:dyDescent="0.25">
      <c r="A130" s="2" t="s">
        <v>36</v>
      </c>
      <c r="B130" s="2">
        <f>COUNTIF(AG:AG,1)</f>
        <v>7</v>
      </c>
      <c r="C130" s="7">
        <f>B130/B135</f>
        <v>0.875</v>
      </c>
    </row>
    <row r="131" spans="1:3" x14ac:dyDescent="0.25">
      <c r="A131" s="2" t="s">
        <v>86</v>
      </c>
      <c r="B131" s="2">
        <f>COUNTIF(AG:AG,2)</f>
        <v>1</v>
      </c>
      <c r="C131" s="7">
        <f>B131/B135</f>
        <v>0.125</v>
      </c>
    </row>
    <row r="132" spans="1:3" x14ac:dyDescent="0.25">
      <c r="A132" s="2" t="s">
        <v>44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88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89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99</v>
      </c>
      <c r="B135" s="6">
        <f>SUM(B130:B134)</f>
        <v>8</v>
      </c>
      <c r="C135" s="9">
        <v>1</v>
      </c>
    </row>
    <row r="136" spans="1:3" x14ac:dyDescent="0.25">
      <c r="A136" s="13"/>
      <c r="B136" s="1">
        <v>0</v>
      </c>
    </row>
    <row r="137" spans="1:3" x14ac:dyDescent="0.25">
      <c r="A137" s="3" t="s">
        <v>90</v>
      </c>
      <c r="B137" s="5" t="s">
        <v>100</v>
      </c>
      <c r="C137" s="12" t="s">
        <v>39</v>
      </c>
    </row>
    <row r="138" spans="1:3" x14ac:dyDescent="0.25">
      <c r="A138" s="2" t="s">
        <v>1</v>
      </c>
      <c r="B138" s="2">
        <f>COUNTIF(AH:AH,"*17-1*")</f>
        <v>4</v>
      </c>
      <c r="C138" s="7">
        <f>B138/B145</f>
        <v>0.17391304347826086</v>
      </c>
    </row>
    <row r="139" spans="1:3" x14ac:dyDescent="0.25">
      <c r="A139" s="2" t="s">
        <v>2</v>
      </c>
      <c r="B139" s="2">
        <f>COUNTIF(AH:AH,"*17-2*")</f>
        <v>5</v>
      </c>
      <c r="C139" s="7">
        <f>B139/B145</f>
        <v>0.21739130434782608</v>
      </c>
    </row>
    <row r="140" spans="1:3" x14ac:dyDescent="0.25">
      <c r="A140" s="2" t="s">
        <v>3</v>
      </c>
      <c r="B140" s="2">
        <f>COUNTIF(AH:AH,"*17-3*")</f>
        <v>7</v>
      </c>
      <c r="C140" s="7">
        <f>B140/B145</f>
        <v>0.30434782608695654</v>
      </c>
    </row>
    <row r="141" spans="1:3" x14ac:dyDescent="0.25">
      <c r="A141" s="2" t="s">
        <v>4</v>
      </c>
      <c r="B141" s="2">
        <f>COUNTIF(AH:AH,"*17-4*")</f>
        <v>3</v>
      </c>
      <c r="C141" s="7">
        <f>B141/B145</f>
        <v>0.13043478260869565</v>
      </c>
    </row>
    <row r="142" spans="1:3" x14ac:dyDescent="0.25">
      <c r="A142" s="2" t="s">
        <v>5</v>
      </c>
      <c r="B142" s="2">
        <f>COUNTIF(AH:AH,"*17-5*")</f>
        <v>2</v>
      </c>
      <c r="C142" s="7">
        <f>B142/B145</f>
        <v>8.6956521739130432E-2</v>
      </c>
    </row>
    <row r="143" spans="1:3" x14ac:dyDescent="0.25">
      <c r="A143" s="2" t="s">
        <v>6</v>
      </c>
      <c r="B143" s="2">
        <f>COUNTIF(AH:AH,"*17-6*")</f>
        <v>1</v>
      </c>
      <c r="C143" s="7">
        <f>B143/B145</f>
        <v>4.3478260869565216E-2</v>
      </c>
    </row>
    <row r="144" spans="1:3" x14ac:dyDescent="0.25">
      <c r="A144" s="2" t="s">
        <v>7</v>
      </c>
      <c r="B144" s="2">
        <f>COUNTIF(AH:AH,"*17-7*")</f>
        <v>1</v>
      </c>
      <c r="C144" s="7">
        <f>B144/B145</f>
        <v>4.3478260869565216E-2</v>
      </c>
    </row>
    <row r="145" spans="1:3" x14ac:dyDescent="0.25">
      <c r="A145" s="6" t="s">
        <v>99</v>
      </c>
      <c r="B145" s="6">
        <f>SUM(B138:B144)</f>
        <v>23</v>
      </c>
      <c r="C145" s="9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91</v>
      </c>
      <c r="B147" s="5" t="s">
        <v>100</v>
      </c>
      <c r="C147" s="12" t="s">
        <v>39</v>
      </c>
    </row>
    <row r="148" spans="1:3" x14ac:dyDescent="0.25">
      <c r="A148" s="2" t="s">
        <v>8</v>
      </c>
      <c r="B148" s="2">
        <f>COUNTIF(AI:AI,"*18-1@*")</f>
        <v>1</v>
      </c>
      <c r="C148" s="7">
        <f>B148/B162</f>
        <v>2.564102564102564E-2</v>
      </c>
    </row>
    <row r="149" spans="1:3" x14ac:dyDescent="0.25">
      <c r="A149" s="2" t="s">
        <v>9</v>
      </c>
      <c r="B149" s="2">
        <f>COUNTIF(AI:AI,"*18-2*")</f>
        <v>5</v>
      </c>
      <c r="C149" s="7">
        <f>B149/B162</f>
        <v>0.12820512820512819</v>
      </c>
    </row>
    <row r="150" spans="1:3" x14ac:dyDescent="0.25">
      <c r="A150" s="2" t="s">
        <v>10</v>
      </c>
      <c r="B150" s="2">
        <f>COUNTIF(AI:AI,"*18-3*")</f>
        <v>0</v>
      </c>
      <c r="C150" s="7">
        <f>B150/B162</f>
        <v>0</v>
      </c>
    </row>
    <row r="151" spans="1:3" x14ac:dyDescent="0.25">
      <c r="A151" s="2" t="s">
        <v>11</v>
      </c>
      <c r="B151" s="2">
        <f>COUNTIF(AI:AI,"*18-4*")</f>
        <v>1</v>
      </c>
      <c r="C151" s="7">
        <f>B151/B162</f>
        <v>2.564102564102564E-2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2</v>
      </c>
      <c r="C153" s="7">
        <f>B153/B162</f>
        <v>5.128205128205128E-2</v>
      </c>
    </row>
    <row r="154" spans="1:3" x14ac:dyDescent="0.25">
      <c r="A154" s="2" t="s">
        <v>14</v>
      </c>
      <c r="B154" s="2">
        <f>COUNTIF(AI:AI,"*18-7*")</f>
        <v>6</v>
      </c>
      <c r="C154" s="7">
        <f>B154/B162</f>
        <v>0.15384615384615385</v>
      </c>
    </row>
    <row r="155" spans="1:3" x14ac:dyDescent="0.25">
      <c r="A155" s="2" t="s">
        <v>15</v>
      </c>
      <c r="B155" s="2">
        <f>COUNTIF(AI:AI,"*18-8*")</f>
        <v>6</v>
      </c>
      <c r="C155" s="7">
        <f>B155/B162</f>
        <v>0.15384615384615385</v>
      </c>
    </row>
    <row r="156" spans="1:3" x14ac:dyDescent="0.25">
      <c r="A156" s="2" t="s">
        <v>16</v>
      </c>
      <c r="B156" s="2">
        <f>COUNTIF(AI:AI,"*18-9*")</f>
        <v>5</v>
      </c>
      <c r="C156" s="7">
        <f>B156/B162</f>
        <v>0.12820512820512819</v>
      </c>
    </row>
    <row r="157" spans="1:3" x14ac:dyDescent="0.25">
      <c r="A157" s="2" t="s">
        <v>17</v>
      </c>
      <c r="B157" s="2">
        <f>COUNTIF(AI:AI,"*18-10*")</f>
        <v>0</v>
      </c>
      <c r="C157" s="7">
        <f>B157/B162</f>
        <v>0</v>
      </c>
    </row>
    <row r="158" spans="1:3" x14ac:dyDescent="0.25">
      <c r="A158" s="2" t="s">
        <v>18</v>
      </c>
      <c r="B158" s="2">
        <f>COUNTIF(AI:AI,"*18-11*")</f>
        <v>8</v>
      </c>
      <c r="C158" s="7">
        <f>B158/B162</f>
        <v>0.20512820512820512</v>
      </c>
    </row>
    <row r="159" spans="1:3" x14ac:dyDescent="0.25">
      <c r="A159" s="2" t="s">
        <v>19</v>
      </c>
      <c r="B159" s="2">
        <f>COUNTIF(AI:AI,"*18-12*")</f>
        <v>1</v>
      </c>
      <c r="C159" s="7">
        <f>B159/B162</f>
        <v>2.564102564102564E-2</v>
      </c>
    </row>
    <row r="160" spans="1:3" x14ac:dyDescent="0.25">
      <c r="A160" s="2" t="s">
        <v>20</v>
      </c>
      <c r="B160" s="2">
        <f>COUNTIF(AI:AI,"*18-13*")</f>
        <v>4</v>
      </c>
      <c r="C160" s="7">
        <f>B160/B162</f>
        <v>0.10256410256410256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99</v>
      </c>
      <c r="B162" s="6">
        <f>SUM(B148:B161)</f>
        <v>39</v>
      </c>
      <c r="C162" s="9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92</v>
      </c>
      <c r="B164" s="5" t="s">
        <v>100</v>
      </c>
      <c r="C164" s="12" t="s">
        <v>39</v>
      </c>
    </row>
    <row r="165" spans="1:3" x14ac:dyDescent="0.25">
      <c r="A165" s="2" t="s">
        <v>93</v>
      </c>
      <c r="B165" s="15">
        <f>COUNTIF(AJ:AJ,"19-1")</f>
        <v>7</v>
      </c>
      <c r="C165" s="7">
        <f>B165/B167</f>
        <v>0.875</v>
      </c>
    </row>
    <row r="166" spans="1:3" x14ac:dyDescent="0.25">
      <c r="A166" s="2" t="s">
        <v>94</v>
      </c>
      <c r="B166" s="15">
        <f>COUNTIF(AJ:AJ,"19-2")</f>
        <v>1</v>
      </c>
      <c r="C166" s="7">
        <f>B166/B167</f>
        <v>0.125</v>
      </c>
    </row>
    <row r="167" spans="1:3" x14ac:dyDescent="0.25">
      <c r="A167" s="6" t="s">
        <v>99</v>
      </c>
      <c r="B167" s="6">
        <f>SUM(B165:B166)</f>
        <v>8</v>
      </c>
      <c r="C167" s="9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95</v>
      </c>
      <c r="B169" s="5" t="s">
        <v>102</v>
      </c>
      <c r="C169" s="12" t="s">
        <v>39</v>
      </c>
    </row>
    <row r="170" spans="1:3" x14ac:dyDescent="0.25">
      <c r="A170" s="2" t="s">
        <v>86</v>
      </c>
      <c r="B170" s="2">
        <f>COUNTIF(AK:AK,"20-1")</f>
        <v>7</v>
      </c>
      <c r="C170" s="7">
        <f>B170/B172</f>
        <v>0.875</v>
      </c>
    </row>
    <row r="171" spans="1:3" x14ac:dyDescent="0.25">
      <c r="A171" s="2" t="s">
        <v>98</v>
      </c>
      <c r="B171" s="2">
        <f>COUNTIF(AK:AK,"20-2")</f>
        <v>1</v>
      </c>
      <c r="C171" s="7">
        <f>B171/B172</f>
        <v>0.125</v>
      </c>
    </row>
    <row r="172" spans="1:3" x14ac:dyDescent="0.25">
      <c r="A172" s="6" t="s">
        <v>99</v>
      </c>
      <c r="B172" s="6">
        <f>SUM(B170:B171)</f>
        <v>8</v>
      </c>
      <c r="C172" s="9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10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1" width="9" style="1" hidden="1" customWidth="1"/>
    <col min="42" max="44" width="9" style="1" customWidth="1"/>
    <col min="45" max="16384" width="9" style="1"/>
  </cols>
  <sheetData>
    <row r="1" spans="1:44" x14ac:dyDescent="0.25">
      <c r="A1" s="16" t="s">
        <v>156</v>
      </c>
      <c r="B1" s="16"/>
      <c r="C1" s="16"/>
      <c r="D1" s="16"/>
      <c r="E1" s="16"/>
      <c r="F1" s="16"/>
      <c r="G1" s="16"/>
      <c r="H1" s="16"/>
      <c r="I1" s="16"/>
    </row>
    <row r="2" spans="1:44" x14ac:dyDescent="0.25">
      <c r="A2" s="17" t="s">
        <v>37</v>
      </c>
      <c r="B2" s="17"/>
      <c r="C2" s="17"/>
      <c r="D2" s="17"/>
      <c r="E2" s="17"/>
      <c r="F2" s="17"/>
      <c r="G2" s="17"/>
      <c r="H2" s="17"/>
      <c r="I2" s="18"/>
    </row>
    <row r="3" spans="1:44" x14ac:dyDescent="0.25">
      <c r="A3" s="13" t="s">
        <v>38</v>
      </c>
    </row>
    <row r="5" spans="1:44" x14ac:dyDescent="0.25">
      <c r="A5" s="3" t="s">
        <v>21</v>
      </c>
      <c r="B5" s="2" t="s">
        <v>100</v>
      </c>
      <c r="C5" s="7" t="s">
        <v>39</v>
      </c>
      <c r="N5"/>
      <c r="O5"/>
      <c r="P5"/>
      <c r="Q5" t="s">
        <v>103</v>
      </c>
      <c r="R5" t="s">
        <v>104</v>
      </c>
      <c r="S5" t="s">
        <v>105</v>
      </c>
      <c r="T5" t="s">
        <v>106</v>
      </c>
      <c r="U5" t="s">
        <v>107</v>
      </c>
      <c r="V5" t="s">
        <v>108</v>
      </c>
      <c r="W5" t="s">
        <v>109</v>
      </c>
      <c r="X5" t="s">
        <v>110</v>
      </c>
      <c r="Y5" t="s">
        <v>111</v>
      </c>
      <c r="Z5" t="s">
        <v>112</v>
      </c>
      <c r="AA5" t="s">
        <v>113</v>
      </c>
      <c r="AB5" t="s">
        <v>114</v>
      </c>
      <c r="AC5" t="s">
        <v>115</v>
      </c>
      <c r="AD5" t="s">
        <v>116</v>
      </c>
      <c r="AE5" t="s">
        <v>117</v>
      </c>
      <c r="AF5" t="s">
        <v>118</v>
      </c>
      <c r="AG5" t="s">
        <v>119</v>
      </c>
      <c r="AH5" t="s">
        <v>120</v>
      </c>
      <c r="AI5" t="s">
        <v>121</v>
      </c>
      <c r="AJ5" t="s">
        <v>122</v>
      </c>
      <c r="AK5" t="s">
        <v>123</v>
      </c>
      <c r="AL5"/>
      <c r="AM5"/>
      <c r="AN5"/>
      <c r="AO5"/>
      <c r="AP5"/>
      <c r="AQ5"/>
      <c r="AR5"/>
    </row>
    <row r="6" spans="1:44" x14ac:dyDescent="0.25">
      <c r="A6" s="2" t="s">
        <v>41</v>
      </c>
      <c r="B6" s="2">
        <f>COUNTIF(Q:Q,5)</f>
        <v>0</v>
      </c>
      <c r="C6" s="7">
        <f>B6/B11</f>
        <v>0</v>
      </c>
      <c r="N6"/>
      <c r="O6"/>
      <c r="P6"/>
      <c r="Q6" t="s">
        <v>133</v>
      </c>
      <c r="R6" t="s">
        <v>133</v>
      </c>
      <c r="S6"/>
      <c r="T6" t="s">
        <v>125</v>
      </c>
      <c r="U6" t="s">
        <v>125</v>
      </c>
      <c r="V6" t="s">
        <v>125</v>
      </c>
      <c r="W6" t="s">
        <v>125</v>
      </c>
      <c r="X6" t="s">
        <v>124</v>
      </c>
      <c r="Y6" t="s">
        <v>124</v>
      </c>
      <c r="Z6" t="s">
        <v>124</v>
      </c>
      <c r="AA6" t="s">
        <v>125</v>
      </c>
      <c r="AB6" t="s">
        <v>125</v>
      </c>
      <c r="AC6" t="s">
        <v>125</v>
      </c>
      <c r="AD6" t="s">
        <v>124</v>
      </c>
      <c r="AE6" t="s">
        <v>125</v>
      </c>
      <c r="AF6" t="s">
        <v>124</v>
      </c>
      <c r="AG6" t="s">
        <v>133</v>
      </c>
      <c r="AH6" t="s">
        <v>136</v>
      </c>
      <c r="AI6" t="s">
        <v>148</v>
      </c>
      <c r="AJ6" t="s">
        <v>127</v>
      </c>
      <c r="AK6" t="s">
        <v>128</v>
      </c>
      <c r="AL6"/>
      <c r="AM6"/>
      <c r="AN6"/>
      <c r="AO6"/>
      <c r="AP6"/>
      <c r="AQ6"/>
      <c r="AR6"/>
    </row>
    <row r="7" spans="1:44" x14ac:dyDescent="0.25">
      <c r="A7" s="2" t="s">
        <v>43</v>
      </c>
      <c r="B7" s="2">
        <f>COUNTIF(Q:Q,4)</f>
        <v>1</v>
      </c>
      <c r="C7" s="7">
        <f>B7/B11</f>
        <v>0.5</v>
      </c>
      <c r="N7"/>
      <c r="O7"/>
      <c r="P7"/>
      <c r="Q7" t="s">
        <v>124</v>
      </c>
      <c r="R7" t="s">
        <v>125</v>
      </c>
      <c r="S7"/>
      <c r="T7" t="s">
        <v>124</v>
      </c>
      <c r="U7" t="s">
        <v>125</v>
      </c>
      <c r="V7" t="s">
        <v>125</v>
      </c>
      <c r="W7" t="s">
        <v>124</v>
      </c>
      <c r="X7" t="s">
        <v>125</v>
      </c>
      <c r="Y7" t="s">
        <v>124</v>
      </c>
      <c r="Z7" t="s">
        <v>125</v>
      </c>
      <c r="AA7" t="s">
        <v>124</v>
      </c>
      <c r="AB7" t="s">
        <v>124</v>
      </c>
      <c r="AC7" t="s">
        <v>124</v>
      </c>
      <c r="AD7" t="s">
        <v>124</v>
      </c>
      <c r="AE7" t="s">
        <v>125</v>
      </c>
      <c r="AF7" t="s">
        <v>124</v>
      </c>
      <c r="AG7" t="s">
        <v>126</v>
      </c>
      <c r="AH7" t="s">
        <v>149</v>
      </c>
      <c r="AI7" t="s">
        <v>150</v>
      </c>
      <c r="AJ7" t="s">
        <v>131</v>
      </c>
      <c r="AK7" t="s">
        <v>132</v>
      </c>
      <c r="AL7"/>
      <c r="AM7"/>
      <c r="AN7"/>
      <c r="AO7"/>
      <c r="AP7"/>
      <c r="AQ7"/>
      <c r="AR7"/>
    </row>
    <row r="8" spans="1:44" x14ac:dyDescent="0.25">
      <c r="A8" s="2" t="s">
        <v>44</v>
      </c>
      <c r="B8" s="2">
        <f>COUNTIF(Q:Q,3)</f>
        <v>1</v>
      </c>
      <c r="C8" s="7">
        <f>B8/B11</f>
        <v>0.5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45</v>
      </c>
      <c r="B9" s="2">
        <f>COUNTIF(Q:Q,2)</f>
        <v>0</v>
      </c>
      <c r="C9" s="7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47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99</v>
      </c>
      <c r="B11" s="6">
        <f>SUM(B6:B10)</f>
        <v>2</v>
      </c>
      <c r="C11" s="9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1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100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41</v>
      </c>
      <c r="B14" s="2">
        <f>COUNTIF(R:R,5)</f>
        <v>1</v>
      </c>
      <c r="C14" s="7">
        <f>B14/B19</f>
        <v>0.5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43</v>
      </c>
      <c r="B15" s="2">
        <f>COUNTIF(R:R,4)</f>
        <v>0</v>
      </c>
      <c r="C15" s="7">
        <f>B15/B19</f>
        <v>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44</v>
      </c>
      <c r="B16" s="2">
        <f>COUNTIF(R:R,3)</f>
        <v>1</v>
      </c>
      <c r="C16" s="7">
        <f>B16/B19</f>
        <v>0.5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45</v>
      </c>
      <c r="B17" s="2">
        <f>COUNTIF(R:R,2)</f>
        <v>0</v>
      </c>
      <c r="C17" s="7">
        <f>B17/B19</f>
        <v>0</v>
      </c>
    </row>
    <row r="18" spans="1:14" x14ac:dyDescent="0.25">
      <c r="A18" s="2" t="s">
        <v>47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99</v>
      </c>
      <c r="B19" s="6">
        <f>SUM(B14:B18)</f>
        <v>2</v>
      </c>
      <c r="C19" s="9">
        <v>1</v>
      </c>
    </row>
    <row r="20" spans="1:14" x14ac:dyDescent="0.25">
      <c r="B20" s="1">
        <v>0</v>
      </c>
    </row>
    <row r="21" spans="1:14" x14ac:dyDescent="0.25">
      <c r="A21" s="13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100</v>
      </c>
      <c r="C23" s="7" t="s">
        <v>39</v>
      </c>
      <c r="D23" s="4"/>
    </row>
    <row r="24" spans="1:14" x14ac:dyDescent="0.25">
      <c r="A24" s="2" t="s">
        <v>41</v>
      </c>
      <c r="B24" s="2">
        <f>COUNTIF(T:T,5)</f>
        <v>1</v>
      </c>
      <c r="C24" s="7">
        <f>B24/B29</f>
        <v>0.5</v>
      </c>
      <c r="D24" s="4"/>
    </row>
    <row r="25" spans="1:14" x14ac:dyDescent="0.25">
      <c r="A25" s="2" t="s">
        <v>43</v>
      </c>
      <c r="B25" s="2">
        <f>COUNTIF(T:T,4)</f>
        <v>1</v>
      </c>
      <c r="C25" s="7">
        <f>B25/B29</f>
        <v>0.5</v>
      </c>
      <c r="D25" s="4"/>
    </row>
    <row r="26" spans="1:14" x14ac:dyDescent="0.25">
      <c r="A26" s="2" t="s">
        <v>44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45</v>
      </c>
      <c r="B27" s="2">
        <f>COUNTIF(T:T,2)</f>
        <v>0</v>
      </c>
      <c r="C27" s="7">
        <f>B27/B29</f>
        <v>0</v>
      </c>
    </row>
    <row r="28" spans="1:14" x14ac:dyDescent="0.25">
      <c r="A28" s="2" t="s">
        <v>47</v>
      </c>
      <c r="B28" s="2">
        <f>COUNTIF(T:T,1)</f>
        <v>0</v>
      </c>
      <c r="C28" s="7">
        <f>B28/B29</f>
        <v>0</v>
      </c>
    </row>
    <row r="29" spans="1:14" x14ac:dyDescent="0.25">
      <c r="A29" s="6" t="s">
        <v>99</v>
      </c>
      <c r="B29" s="6">
        <f>SUM(B24:B28)</f>
        <v>2</v>
      </c>
      <c r="C29" s="9"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100</v>
      </c>
      <c r="C31" s="7" t="s">
        <v>39</v>
      </c>
    </row>
    <row r="32" spans="1:14" x14ac:dyDescent="0.25">
      <c r="A32" s="2" t="s">
        <v>41</v>
      </c>
      <c r="B32" s="2">
        <f>COUNTIF(U:U,5)</f>
        <v>2</v>
      </c>
      <c r="C32" s="7">
        <f>B32/B37</f>
        <v>1</v>
      </c>
    </row>
    <row r="33" spans="1:4" x14ac:dyDescent="0.25">
      <c r="A33" s="2" t="s">
        <v>43</v>
      </c>
      <c r="B33" s="2">
        <f>COUNTIF(U:U,4)</f>
        <v>0</v>
      </c>
      <c r="C33" s="7">
        <f>B33/B37</f>
        <v>0</v>
      </c>
    </row>
    <row r="34" spans="1:4" x14ac:dyDescent="0.25">
      <c r="A34" s="2" t="s">
        <v>44</v>
      </c>
      <c r="B34" s="2">
        <f>COUNTIF(U:U,3)</f>
        <v>0</v>
      </c>
      <c r="C34" s="7">
        <f>B34/B37</f>
        <v>0</v>
      </c>
    </row>
    <row r="35" spans="1:4" x14ac:dyDescent="0.25">
      <c r="A35" s="2" t="s">
        <v>45</v>
      </c>
      <c r="B35" s="2">
        <f>COUNTIF(U:U,2)</f>
        <v>0</v>
      </c>
      <c r="C35" s="7">
        <f>B35/B37</f>
        <v>0</v>
      </c>
    </row>
    <row r="36" spans="1:4" x14ac:dyDescent="0.25">
      <c r="A36" s="2" t="s">
        <v>47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99</v>
      </c>
      <c r="B37" s="6">
        <f>SUM(B32:B36)</f>
        <v>2</v>
      </c>
      <c r="C37" s="9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100</v>
      </c>
      <c r="C39" s="7" t="s">
        <v>39</v>
      </c>
    </row>
    <row r="40" spans="1:4" x14ac:dyDescent="0.25">
      <c r="A40" s="2" t="s">
        <v>41</v>
      </c>
      <c r="B40" s="2">
        <f>COUNTIF(V:V,5)</f>
        <v>2</v>
      </c>
      <c r="C40" s="7">
        <f>B40/B45</f>
        <v>1</v>
      </c>
    </row>
    <row r="41" spans="1:4" x14ac:dyDescent="0.25">
      <c r="A41" s="2" t="s">
        <v>43</v>
      </c>
      <c r="B41" s="2">
        <f>COUNTIF(V:V,4)</f>
        <v>0</v>
      </c>
      <c r="C41" s="7">
        <f>B41/B45</f>
        <v>0</v>
      </c>
    </row>
    <row r="42" spans="1:4" x14ac:dyDescent="0.25">
      <c r="A42" s="2" t="s">
        <v>44</v>
      </c>
      <c r="B42" s="2">
        <f>COUNTIF(V:V,3)</f>
        <v>0</v>
      </c>
      <c r="C42" s="7">
        <f>B42/B45</f>
        <v>0</v>
      </c>
    </row>
    <row r="43" spans="1:4" x14ac:dyDescent="0.25">
      <c r="A43" s="2" t="s">
        <v>45</v>
      </c>
      <c r="B43" s="2">
        <f>COUNTIF(V:V,2)</f>
        <v>0</v>
      </c>
      <c r="C43" s="7">
        <f>B43/B45</f>
        <v>0</v>
      </c>
    </row>
    <row r="44" spans="1:4" x14ac:dyDescent="0.25">
      <c r="A44" s="2" t="s">
        <v>47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99</v>
      </c>
      <c r="B45" s="6">
        <f>SUM(B40:B44)</f>
        <v>2</v>
      </c>
      <c r="C45" s="9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100</v>
      </c>
      <c r="C47" s="7" t="s">
        <v>39</v>
      </c>
    </row>
    <row r="48" spans="1:4" x14ac:dyDescent="0.25">
      <c r="A48" s="2" t="s">
        <v>41</v>
      </c>
      <c r="B48" s="2">
        <f>COUNTIF(W:W,5)</f>
        <v>1</v>
      </c>
      <c r="C48" s="7">
        <f>B48/B53</f>
        <v>0.5</v>
      </c>
    </row>
    <row r="49" spans="1:4" x14ac:dyDescent="0.25">
      <c r="A49" s="2" t="s">
        <v>43</v>
      </c>
      <c r="B49" s="2">
        <f>COUNTIF(W:W,4)</f>
        <v>1</v>
      </c>
      <c r="C49" s="7">
        <f>B49/B53</f>
        <v>0.5</v>
      </c>
    </row>
    <row r="50" spans="1:4" x14ac:dyDescent="0.25">
      <c r="A50" s="2" t="s">
        <v>44</v>
      </c>
      <c r="B50" s="2">
        <f>COUNTIF(W:W,3)</f>
        <v>0</v>
      </c>
      <c r="C50" s="7">
        <f>B50/B53</f>
        <v>0</v>
      </c>
    </row>
    <row r="51" spans="1:4" x14ac:dyDescent="0.25">
      <c r="A51" s="2" t="s">
        <v>45</v>
      </c>
      <c r="B51" s="2">
        <f>COUNTIF(W:W,2)</f>
        <v>0</v>
      </c>
      <c r="C51" s="7"/>
    </row>
    <row r="52" spans="1:4" x14ac:dyDescent="0.25">
      <c r="A52" s="2" t="s">
        <v>47</v>
      </c>
      <c r="B52" s="2">
        <f>COUNTIF(W:W,1)</f>
        <v>0</v>
      </c>
      <c r="C52" s="7"/>
      <c r="D52" s="4"/>
    </row>
    <row r="53" spans="1:4" x14ac:dyDescent="0.25">
      <c r="A53" s="6" t="s">
        <v>99</v>
      </c>
      <c r="B53" s="6">
        <f>SUM(B48:B52)</f>
        <v>2</v>
      </c>
      <c r="C53" s="9">
        <v>1</v>
      </c>
    </row>
    <row r="54" spans="1:4" x14ac:dyDescent="0.25">
      <c r="B54" s="1">
        <v>0</v>
      </c>
    </row>
    <row r="55" spans="1:4" x14ac:dyDescent="0.25">
      <c r="A55" s="3" t="s">
        <v>28</v>
      </c>
      <c r="B55" s="2" t="s">
        <v>100</v>
      </c>
      <c r="C55" s="7" t="s">
        <v>39</v>
      </c>
    </row>
    <row r="56" spans="1:4" x14ac:dyDescent="0.25">
      <c r="A56" s="2" t="s">
        <v>41</v>
      </c>
      <c r="B56" s="2">
        <f>COUNTIF(X:X,5)</f>
        <v>1</v>
      </c>
      <c r="C56" s="7">
        <f>B56/B61</f>
        <v>0.5</v>
      </c>
    </row>
    <row r="57" spans="1:4" x14ac:dyDescent="0.25">
      <c r="A57" s="2" t="s">
        <v>43</v>
      </c>
      <c r="B57" s="2">
        <f>COUNTIF(X:X,4)</f>
        <v>1</v>
      </c>
      <c r="C57" s="7">
        <f>B57/B61</f>
        <v>0.5</v>
      </c>
    </row>
    <row r="58" spans="1:4" x14ac:dyDescent="0.25">
      <c r="A58" s="2" t="s">
        <v>44</v>
      </c>
      <c r="B58" s="2">
        <f>COUNTIF(X:X,3)</f>
        <v>0</v>
      </c>
      <c r="C58" s="7">
        <f>B58/B61</f>
        <v>0</v>
      </c>
    </row>
    <row r="59" spans="1:4" x14ac:dyDescent="0.25">
      <c r="A59" s="2" t="s">
        <v>45</v>
      </c>
      <c r="B59" s="2">
        <f>COUNTIF(X:X,2)</f>
        <v>0</v>
      </c>
      <c r="C59" s="7">
        <f>B59/B61</f>
        <v>0</v>
      </c>
    </row>
    <row r="60" spans="1:4" x14ac:dyDescent="0.25">
      <c r="A60" s="2" t="s">
        <v>47</v>
      </c>
      <c r="B60" s="2">
        <f>COUNTIF(X:X,1)</f>
        <v>0</v>
      </c>
      <c r="C60" s="7">
        <f>B60/B61</f>
        <v>0</v>
      </c>
      <c r="D60" s="4"/>
    </row>
    <row r="61" spans="1:4" x14ac:dyDescent="0.25">
      <c r="A61" s="6" t="s">
        <v>99</v>
      </c>
      <c r="B61" s="6">
        <f>SUM(B56:B60)</f>
        <v>2</v>
      </c>
      <c r="C61" s="9">
        <v>1</v>
      </c>
    </row>
    <row r="62" spans="1:4" x14ac:dyDescent="0.25">
      <c r="B62" s="1">
        <v>0</v>
      </c>
    </row>
    <row r="63" spans="1:4" x14ac:dyDescent="0.25">
      <c r="A63" s="3" t="s">
        <v>29</v>
      </c>
      <c r="B63" s="2" t="s">
        <v>100</v>
      </c>
      <c r="C63" s="7" t="s">
        <v>39</v>
      </c>
    </row>
    <row r="64" spans="1:4" x14ac:dyDescent="0.25">
      <c r="A64" s="2" t="s">
        <v>41</v>
      </c>
      <c r="B64" s="2">
        <f>COUNTIF(Y:Y,5)</f>
        <v>0</v>
      </c>
      <c r="C64" s="7">
        <f>B64/B69</f>
        <v>0</v>
      </c>
    </row>
    <row r="65" spans="1:4" x14ac:dyDescent="0.25">
      <c r="A65" s="2" t="s">
        <v>43</v>
      </c>
      <c r="B65" s="2">
        <f>COUNTIF(Y:Y,4)</f>
        <v>2</v>
      </c>
      <c r="C65" s="7">
        <f>B65/B69</f>
        <v>1</v>
      </c>
    </row>
    <row r="66" spans="1:4" x14ac:dyDescent="0.25">
      <c r="A66" s="2" t="s">
        <v>44</v>
      </c>
      <c r="B66" s="2">
        <f>COUNTIF(Y:Y,3)</f>
        <v>0</v>
      </c>
      <c r="C66" s="7">
        <f>B66/B69</f>
        <v>0</v>
      </c>
    </row>
    <row r="67" spans="1:4" x14ac:dyDescent="0.25">
      <c r="A67" s="2" t="s">
        <v>45</v>
      </c>
      <c r="B67" s="2">
        <f>COUNTIF(Y:Y,2)</f>
        <v>0</v>
      </c>
      <c r="C67" s="7">
        <f>B67/B69</f>
        <v>0</v>
      </c>
    </row>
    <row r="68" spans="1:4" x14ac:dyDescent="0.25">
      <c r="A68" s="2" t="s">
        <v>47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99</v>
      </c>
      <c r="B69" s="6">
        <f>SUM(B64:B68)</f>
        <v>2</v>
      </c>
      <c r="C69" s="9">
        <v>1</v>
      </c>
    </row>
    <row r="70" spans="1:4" x14ac:dyDescent="0.25">
      <c r="B70" s="1">
        <v>0</v>
      </c>
    </row>
    <row r="71" spans="1:4" x14ac:dyDescent="0.25">
      <c r="A71" s="3" t="s">
        <v>66</v>
      </c>
      <c r="B71" s="2" t="s">
        <v>100</v>
      </c>
      <c r="C71" s="7" t="s">
        <v>39</v>
      </c>
    </row>
    <row r="72" spans="1:4" x14ac:dyDescent="0.25">
      <c r="A72" s="2" t="s">
        <v>41</v>
      </c>
      <c r="B72" s="2">
        <f>COUNTIF(Z:Z,5)</f>
        <v>1</v>
      </c>
      <c r="C72" s="7">
        <f>B72/B77</f>
        <v>0.5</v>
      </c>
    </row>
    <row r="73" spans="1:4" x14ac:dyDescent="0.25">
      <c r="A73" s="2" t="s">
        <v>43</v>
      </c>
      <c r="B73" s="2">
        <f>COUNTIF(Z:Z,4)</f>
        <v>1</v>
      </c>
      <c r="C73" s="7">
        <f>B73/B77</f>
        <v>0.5</v>
      </c>
    </row>
    <row r="74" spans="1:4" x14ac:dyDescent="0.25">
      <c r="A74" s="2" t="s">
        <v>44</v>
      </c>
      <c r="B74" s="2">
        <f>COUNTIF(Z:Z,3)</f>
        <v>0</v>
      </c>
      <c r="C74" s="7">
        <f>B74/B77</f>
        <v>0</v>
      </c>
    </row>
    <row r="75" spans="1:4" x14ac:dyDescent="0.25">
      <c r="A75" s="2" t="s">
        <v>45</v>
      </c>
      <c r="B75" s="2">
        <f>COUNTIF(Z:Z,2)</f>
        <v>0</v>
      </c>
      <c r="C75" s="7">
        <f>B75/B77</f>
        <v>0</v>
      </c>
    </row>
    <row r="76" spans="1:4" x14ac:dyDescent="0.25">
      <c r="A76" s="2" t="s">
        <v>47</v>
      </c>
      <c r="B76" s="2">
        <f>COUNTIF(Z:Z,1)</f>
        <v>0</v>
      </c>
      <c r="C76" s="7">
        <f>B76/B77</f>
        <v>0</v>
      </c>
    </row>
    <row r="77" spans="1:4" x14ac:dyDescent="0.25">
      <c r="A77" s="6" t="s">
        <v>99</v>
      </c>
      <c r="B77" s="6">
        <f>SUM(B72:B76)</f>
        <v>2</v>
      </c>
      <c r="C77" s="9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100</v>
      </c>
      <c r="C79" s="7" t="s">
        <v>39</v>
      </c>
    </row>
    <row r="80" spans="1:4" x14ac:dyDescent="0.25">
      <c r="A80" s="2" t="s">
        <v>41</v>
      </c>
      <c r="B80" s="2">
        <f>COUNTIF(AA:AA,5)</f>
        <v>1</v>
      </c>
      <c r="C80" s="7">
        <f>B80/B85</f>
        <v>0.5</v>
      </c>
    </row>
    <row r="81" spans="1:3" x14ac:dyDescent="0.25">
      <c r="A81" s="2" t="s">
        <v>43</v>
      </c>
      <c r="B81" s="2">
        <f>COUNTIF(AA:AA,4)</f>
        <v>1</v>
      </c>
      <c r="C81" s="7">
        <f>B81/B85</f>
        <v>0.5</v>
      </c>
    </row>
    <row r="82" spans="1:3" x14ac:dyDescent="0.25">
      <c r="A82" s="2" t="s">
        <v>44</v>
      </c>
      <c r="B82" s="2">
        <f>COUNTIF(AA:AA,3)</f>
        <v>0</v>
      </c>
      <c r="C82" s="7">
        <f>B82/B85</f>
        <v>0</v>
      </c>
    </row>
    <row r="83" spans="1:3" x14ac:dyDescent="0.25">
      <c r="A83" s="2" t="s">
        <v>45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47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99</v>
      </c>
      <c r="B85" s="6">
        <f>SUM(B80:B84)</f>
        <v>2</v>
      </c>
      <c r="C85" s="9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100</v>
      </c>
      <c r="C87" s="7" t="s">
        <v>39</v>
      </c>
    </row>
    <row r="88" spans="1:3" x14ac:dyDescent="0.25">
      <c r="A88" s="2" t="s">
        <v>41</v>
      </c>
      <c r="B88" s="2">
        <f>COUNTIF(AB:AB,5)</f>
        <v>1</v>
      </c>
      <c r="C88" s="7">
        <f>B88/B93</f>
        <v>0.5</v>
      </c>
    </row>
    <row r="89" spans="1:3" x14ac:dyDescent="0.25">
      <c r="A89" s="2" t="s">
        <v>43</v>
      </c>
      <c r="B89" s="2">
        <f>COUNTIF(AB:AB,4)</f>
        <v>1</v>
      </c>
      <c r="C89" s="7">
        <f>B89/B93</f>
        <v>0.5</v>
      </c>
    </row>
    <row r="90" spans="1:3" x14ac:dyDescent="0.25">
      <c r="A90" s="2" t="s">
        <v>44</v>
      </c>
      <c r="B90" s="2">
        <f>COUNTIF(AB:AB,3)</f>
        <v>0</v>
      </c>
      <c r="C90" s="7">
        <f>B90/B93</f>
        <v>0</v>
      </c>
    </row>
    <row r="91" spans="1:3" x14ac:dyDescent="0.25">
      <c r="A91" s="2" t="s">
        <v>45</v>
      </c>
      <c r="B91" s="2">
        <f>COUNTIF(AB:AB,2)</f>
        <v>0</v>
      </c>
      <c r="C91" s="7"/>
    </row>
    <row r="92" spans="1:3" x14ac:dyDescent="0.25">
      <c r="A92" s="2" t="s">
        <v>47</v>
      </c>
      <c r="B92" s="2">
        <f>COUNTIF(AB:AB,1)</f>
        <v>0</v>
      </c>
      <c r="C92" s="7"/>
    </row>
    <row r="93" spans="1:3" x14ac:dyDescent="0.25">
      <c r="A93" s="6" t="s">
        <v>99</v>
      </c>
      <c r="B93" s="6">
        <f>SUM(B88:B92)</f>
        <v>2</v>
      </c>
      <c r="C93" s="9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100</v>
      </c>
      <c r="C95" s="7" t="s">
        <v>39</v>
      </c>
    </row>
    <row r="96" spans="1:3" x14ac:dyDescent="0.25">
      <c r="A96" s="2" t="s">
        <v>41</v>
      </c>
      <c r="B96" s="2">
        <f>COUNTIF(AC:AC,5)</f>
        <v>1</v>
      </c>
      <c r="C96" s="7">
        <f>B96/B101</f>
        <v>0.5</v>
      </c>
    </row>
    <row r="97" spans="1:3" x14ac:dyDescent="0.25">
      <c r="A97" s="2" t="s">
        <v>43</v>
      </c>
      <c r="B97" s="2">
        <f>COUNTIF(AC:AC,4)</f>
        <v>1</v>
      </c>
      <c r="C97" s="7">
        <f>B97/B101</f>
        <v>0.5</v>
      </c>
    </row>
    <row r="98" spans="1:3" x14ac:dyDescent="0.25">
      <c r="A98" s="2" t="s">
        <v>44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45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47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99</v>
      </c>
      <c r="B101" s="6">
        <f>SUM(B96:B100)</f>
        <v>2</v>
      </c>
      <c r="C101" s="9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100</v>
      </c>
      <c r="C103" s="7" t="s">
        <v>39</v>
      </c>
    </row>
    <row r="104" spans="1:3" x14ac:dyDescent="0.25">
      <c r="A104" s="2" t="s">
        <v>41</v>
      </c>
      <c r="B104" s="2">
        <f>COUNTIF(AD:AD,5)</f>
        <v>0</v>
      </c>
      <c r="C104" s="7">
        <f>B104/B109</f>
        <v>0</v>
      </c>
    </row>
    <row r="105" spans="1:3" x14ac:dyDescent="0.25">
      <c r="A105" s="2" t="s">
        <v>43</v>
      </c>
      <c r="B105" s="2">
        <f>COUNTIF(AD:AD,4)</f>
        <v>2</v>
      </c>
      <c r="C105" s="7">
        <f>B105/B109</f>
        <v>1</v>
      </c>
    </row>
    <row r="106" spans="1:3" x14ac:dyDescent="0.25">
      <c r="A106" s="2" t="s">
        <v>44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45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47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99</v>
      </c>
      <c r="B109" s="6">
        <f>SUM(B104:B108)</f>
        <v>2</v>
      </c>
      <c r="C109" s="9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100</v>
      </c>
      <c r="C111" s="7" t="s">
        <v>39</v>
      </c>
    </row>
    <row r="112" spans="1:3" x14ac:dyDescent="0.25">
      <c r="A112" s="2" t="s">
        <v>41</v>
      </c>
      <c r="B112" s="2">
        <f>COUNTIF(AE:AE,5)</f>
        <v>2</v>
      </c>
      <c r="C112" s="7">
        <f>B112/B117</f>
        <v>1</v>
      </c>
    </row>
    <row r="113" spans="1:3" x14ac:dyDescent="0.25">
      <c r="A113" s="2" t="s">
        <v>43</v>
      </c>
      <c r="B113" s="2">
        <f>COUNTIF(AE:AE,4)</f>
        <v>0</v>
      </c>
      <c r="C113" s="7">
        <f>B113/B117</f>
        <v>0</v>
      </c>
    </row>
    <row r="114" spans="1:3" x14ac:dyDescent="0.25">
      <c r="A114" s="2" t="s">
        <v>44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45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47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99</v>
      </c>
      <c r="B117" s="6">
        <f>SUM(B112:B116)</f>
        <v>2</v>
      </c>
      <c r="C117" s="9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100</v>
      </c>
      <c r="C119" s="7" t="s">
        <v>39</v>
      </c>
    </row>
    <row r="120" spans="1:3" x14ac:dyDescent="0.25">
      <c r="A120" s="2" t="s">
        <v>41</v>
      </c>
      <c r="B120" s="2">
        <f>COUNTIF(AF:AF,5)</f>
        <v>0</v>
      </c>
      <c r="C120" s="7">
        <f>B120/B125</f>
        <v>0</v>
      </c>
    </row>
    <row r="121" spans="1:3" x14ac:dyDescent="0.25">
      <c r="A121" s="2" t="s">
        <v>43</v>
      </c>
      <c r="B121" s="2">
        <f>COUNTIF(AF:AF,4)</f>
        <v>2</v>
      </c>
      <c r="C121" s="7">
        <f>B121/B125</f>
        <v>1</v>
      </c>
    </row>
    <row r="122" spans="1:3" x14ac:dyDescent="0.25">
      <c r="A122" s="2" t="s">
        <v>44</v>
      </c>
      <c r="B122" s="2">
        <f>COUNTIF(AF:AF,3)</f>
        <v>0</v>
      </c>
      <c r="C122" s="7">
        <f>B122/B125</f>
        <v>0</v>
      </c>
    </row>
    <row r="123" spans="1:3" x14ac:dyDescent="0.25">
      <c r="A123" s="2" t="s">
        <v>45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47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99</v>
      </c>
      <c r="B125" s="6">
        <f>SUM(B120:B124)</f>
        <v>2</v>
      </c>
      <c r="C125" s="9">
        <v>1</v>
      </c>
    </row>
    <row r="127" spans="1:3" x14ac:dyDescent="0.25">
      <c r="A127" s="13" t="s">
        <v>85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100</v>
      </c>
      <c r="C129" s="7" t="s">
        <v>39</v>
      </c>
    </row>
    <row r="130" spans="1:3" x14ac:dyDescent="0.25">
      <c r="A130" s="2" t="s">
        <v>36</v>
      </c>
      <c r="B130" s="2">
        <f>COUNTIF(AG:AG,1)</f>
        <v>1</v>
      </c>
      <c r="C130" s="7">
        <f>B130/B135</f>
        <v>0.5</v>
      </c>
    </row>
    <row r="131" spans="1:3" x14ac:dyDescent="0.25">
      <c r="A131" s="2" t="s">
        <v>86</v>
      </c>
      <c r="B131" s="2">
        <f>COUNTIF(AG:AG,2)</f>
        <v>0</v>
      </c>
      <c r="C131" s="7">
        <f>B131/B135</f>
        <v>0</v>
      </c>
    </row>
    <row r="132" spans="1:3" x14ac:dyDescent="0.25">
      <c r="A132" s="2" t="s">
        <v>44</v>
      </c>
      <c r="B132" s="2">
        <f>COUNTIF(AG:AG,3)</f>
        <v>1</v>
      </c>
      <c r="C132" s="7">
        <f>B132/B135</f>
        <v>0.5</v>
      </c>
    </row>
    <row r="133" spans="1:3" x14ac:dyDescent="0.25">
      <c r="A133" s="2" t="s">
        <v>88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89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99</v>
      </c>
      <c r="B135" s="6">
        <f>SUM(B130:B134)</f>
        <v>2</v>
      </c>
      <c r="C135" s="9">
        <v>1</v>
      </c>
    </row>
    <row r="136" spans="1:3" x14ac:dyDescent="0.25">
      <c r="A136" s="13"/>
      <c r="B136" s="1">
        <v>0</v>
      </c>
    </row>
    <row r="137" spans="1:3" x14ac:dyDescent="0.25">
      <c r="A137" s="3" t="s">
        <v>90</v>
      </c>
      <c r="B137" s="5" t="s">
        <v>100</v>
      </c>
      <c r="C137" s="12" t="s">
        <v>39</v>
      </c>
    </row>
    <row r="138" spans="1:3" x14ac:dyDescent="0.25">
      <c r="A138" s="2" t="s">
        <v>1</v>
      </c>
      <c r="B138" s="2">
        <f>COUNTIF(AH:AH,"*17-1*")</f>
        <v>1</v>
      </c>
      <c r="C138" s="7">
        <f>B138/B145</f>
        <v>0.2</v>
      </c>
    </row>
    <row r="139" spans="1:3" x14ac:dyDescent="0.25">
      <c r="A139" s="2" t="s">
        <v>2</v>
      </c>
      <c r="B139" s="2">
        <f>COUNTIF(AH:AH,"*17-2*")</f>
        <v>2</v>
      </c>
      <c r="C139" s="7">
        <f>B139/B145</f>
        <v>0.4</v>
      </c>
    </row>
    <row r="140" spans="1:3" x14ac:dyDescent="0.25">
      <c r="A140" s="2" t="s">
        <v>3</v>
      </c>
      <c r="B140" s="2">
        <f>COUNTIF(AH:AH,"*17-3*")</f>
        <v>2</v>
      </c>
      <c r="C140" s="7">
        <f>B140/B145</f>
        <v>0.4</v>
      </c>
    </row>
    <row r="141" spans="1:3" x14ac:dyDescent="0.25">
      <c r="A141" s="2" t="s">
        <v>4</v>
      </c>
      <c r="B141" s="2">
        <f>COUNTIF(AH:AH,"*17-4*")</f>
        <v>0</v>
      </c>
      <c r="C141" s="7">
        <f>B141/B145</f>
        <v>0</v>
      </c>
    </row>
    <row r="142" spans="1:3" x14ac:dyDescent="0.25">
      <c r="A142" s="2" t="s">
        <v>5</v>
      </c>
      <c r="B142" s="2">
        <f>COUNTIF(AH:AH,"*17-5*")</f>
        <v>0</v>
      </c>
      <c r="C142" s="7">
        <f>B142/B145</f>
        <v>0</v>
      </c>
    </row>
    <row r="143" spans="1:3" x14ac:dyDescent="0.25">
      <c r="A143" s="2" t="s">
        <v>6</v>
      </c>
      <c r="B143" s="2">
        <f>COUNTIF(AH:AH,"*17-6*")</f>
        <v>0</v>
      </c>
      <c r="C143" s="7">
        <f>B143/B145</f>
        <v>0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99</v>
      </c>
      <c r="B145" s="6">
        <f>SUM(B138:B144)</f>
        <v>5</v>
      </c>
      <c r="C145" s="9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91</v>
      </c>
      <c r="B147" s="5" t="s">
        <v>100</v>
      </c>
      <c r="C147" s="12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2</v>
      </c>
      <c r="C149" s="7">
        <f>B149/B162</f>
        <v>0.25</v>
      </c>
    </row>
    <row r="150" spans="1:3" x14ac:dyDescent="0.25">
      <c r="A150" s="2" t="s">
        <v>10</v>
      </c>
      <c r="B150" s="2">
        <f>COUNTIF(AI:AI,"*18-3*")</f>
        <v>0</v>
      </c>
      <c r="C150" s="7">
        <f>B150/B162</f>
        <v>0</v>
      </c>
    </row>
    <row r="151" spans="1:3" x14ac:dyDescent="0.25">
      <c r="A151" s="2" t="s">
        <v>11</v>
      </c>
      <c r="B151" s="2">
        <f>COUNTIF(AI:AI,"*18-4*")</f>
        <v>0</v>
      </c>
      <c r="C151" s="7">
        <f>B151/B162</f>
        <v>0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0</v>
      </c>
      <c r="C153" s="7">
        <f>B153/B162</f>
        <v>0</v>
      </c>
    </row>
    <row r="154" spans="1:3" x14ac:dyDescent="0.25">
      <c r="A154" s="2" t="s">
        <v>14</v>
      </c>
      <c r="B154" s="2">
        <f>COUNTIF(AI:AI,"*18-7*")</f>
        <v>2</v>
      </c>
      <c r="C154" s="7">
        <f>B154/B162</f>
        <v>0.25</v>
      </c>
    </row>
    <row r="155" spans="1:3" x14ac:dyDescent="0.25">
      <c r="A155" s="2" t="s">
        <v>15</v>
      </c>
      <c r="B155" s="2">
        <f>COUNTIF(AI:AI,"*18-8*")</f>
        <v>1</v>
      </c>
      <c r="C155" s="7">
        <f>B155/B162</f>
        <v>0.125</v>
      </c>
    </row>
    <row r="156" spans="1:3" x14ac:dyDescent="0.25">
      <c r="A156" s="2" t="s">
        <v>16</v>
      </c>
      <c r="B156" s="2">
        <f>COUNTIF(AI:AI,"*18-9*")</f>
        <v>0</v>
      </c>
      <c r="C156" s="7">
        <f>B156/B162</f>
        <v>0</v>
      </c>
    </row>
    <row r="157" spans="1:3" x14ac:dyDescent="0.25">
      <c r="A157" s="2" t="s">
        <v>17</v>
      </c>
      <c r="B157" s="2">
        <f>COUNTIF(AI:AI,"*18-10*")</f>
        <v>0</v>
      </c>
      <c r="C157" s="7">
        <f>B157/B162</f>
        <v>0</v>
      </c>
    </row>
    <row r="158" spans="1:3" x14ac:dyDescent="0.25">
      <c r="A158" s="2" t="s">
        <v>18</v>
      </c>
      <c r="B158" s="2">
        <f>COUNTIF(AI:AI,"*18-11*")</f>
        <v>2</v>
      </c>
      <c r="C158" s="7">
        <f>B158/B162</f>
        <v>0.25</v>
      </c>
    </row>
    <row r="159" spans="1:3" x14ac:dyDescent="0.25">
      <c r="A159" s="2" t="s">
        <v>19</v>
      </c>
      <c r="B159" s="2">
        <f>COUNTIF(AI:AI,"*18-12*")</f>
        <v>0</v>
      </c>
      <c r="C159" s="7">
        <f>B159/B162</f>
        <v>0</v>
      </c>
    </row>
    <row r="160" spans="1:3" x14ac:dyDescent="0.25">
      <c r="A160" s="2" t="s">
        <v>20</v>
      </c>
      <c r="B160" s="2">
        <f>COUNTIF(AI:AI,"*18-13*")</f>
        <v>1</v>
      </c>
      <c r="C160" s="7">
        <f>B160/B162</f>
        <v>0.125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99</v>
      </c>
      <c r="B162" s="6">
        <f>SUM(B148:B161)</f>
        <v>8</v>
      </c>
      <c r="C162" s="9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92</v>
      </c>
      <c r="B164" s="5" t="s">
        <v>100</v>
      </c>
      <c r="C164" s="12" t="s">
        <v>39</v>
      </c>
    </row>
    <row r="165" spans="1:3" x14ac:dyDescent="0.25">
      <c r="A165" s="2" t="s">
        <v>93</v>
      </c>
      <c r="B165" s="15">
        <f>COUNTIF(AJ:AJ,"19-1")</f>
        <v>1</v>
      </c>
      <c r="C165" s="7">
        <f>B165/B167</f>
        <v>0.5</v>
      </c>
    </row>
    <row r="166" spans="1:3" x14ac:dyDescent="0.25">
      <c r="A166" s="2" t="s">
        <v>94</v>
      </c>
      <c r="B166" s="15">
        <f>COUNTIF(AJ:AJ,"19-2")</f>
        <v>1</v>
      </c>
      <c r="C166" s="7">
        <f>B166/B167</f>
        <v>0.5</v>
      </c>
    </row>
    <row r="167" spans="1:3" x14ac:dyDescent="0.25">
      <c r="A167" s="6" t="s">
        <v>99</v>
      </c>
      <c r="B167" s="6">
        <f>SUM(B165:B166)</f>
        <v>2</v>
      </c>
      <c r="C167" s="9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95</v>
      </c>
      <c r="B169" s="5" t="s">
        <v>102</v>
      </c>
      <c r="C169" s="12" t="s">
        <v>39</v>
      </c>
    </row>
    <row r="170" spans="1:3" x14ac:dyDescent="0.25">
      <c r="A170" s="2" t="s">
        <v>86</v>
      </c>
      <c r="B170" s="2">
        <f>COUNTIF(AK:AK,"20-1")</f>
        <v>1</v>
      </c>
      <c r="C170" s="7">
        <f>B170/B172</f>
        <v>0.5</v>
      </c>
    </row>
    <row r="171" spans="1:3" x14ac:dyDescent="0.25">
      <c r="A171" s="2" t="s">
        <v>98</v>
      </c>
      <c r="B171" s="2">
        <f>COUNTIF(AK:AK,"20-2")</f>
        <v>1</v>
      </c>
      <c r="C171" s="7">
        <f>B171/B172</f>
        <v>0.5</v>
      </c>
    </row>
    <row r="172" spans="1:3" x14ac:dyDescent="0.25">
      <c r="A172" s="6" t="s">
        <v>99</v>
      </c>
      <c r="B172" s="6">
        <f>SUM(B170:B171)</f>
        <v>2</v>
      </c>
      <c r="C172" s="9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10" bestFit="1" customWidth="1"/>
    <col min="4" max="4" width="7.5" style="1" bestFit="1" customWidth="1"/>
    <col min="5" max="13" width="9" style="1"/>
    <col min="14" max="16" width="9" style="1" customWidth="1"/>
    <col min="17" max="33" width="9" style="1" hidden="1" customWidth="1"/>
    <col min="34" max="34" width="24.75" style="1" hidden="1" customWidth="1"/>
    <col min="35" max="35" width="34.875" style="1" hidden="1" customWidth="1"/>
    <col min="36" max="40" width="9" style="1" hidden="1" customWidth="1"/>
    <col min="41" max="44" width="9" style="1" customWidth="1"/>
    <col min="45" max="16384" width="9" style="1"/>
  </cols>
  <sheetData>
    <row r="1" spans="1:44" x14ac:dyDescent="0.25">
      <c r="A1" s="16" t="s">
        <v>157</v>
      </c>
      <c r="B1" s="16"/>
      <c r="C1" s="16"/>
      <c r="D1" s="16"/>
      <c r="E1" s="16"/>
      <c r="F1" s="16"/>
      <c r="G1" s="16"/>
      <c r="H1" s="16"/>
      <c r="I1" s="16"/>
    </row>
    <row r="2" spans="1:44" x14ac:dyDescent="0.25">
      <c r="A2" s="17" t="s">
        <v>37</v>
      </c>
      <c r="B2" s="17"/>
      <c r="C2" s="17"/>
      <c r="D2" s="17"/>
      <c r="E2" s="17"/>
      <c r="F2" s="17"/>
      <c r="G2" s="17"/>
      <c r="H2" s="17"/>
      <c r="I2" s="18"/>
    </row>
    <row r="3" spans="1:44" x14ac:dyDescent="0.25">
      <c r="A3" s="13" t="s">
        <v>38</v>
      </c>
    </row>
    <row r="5" spans="1:44" x14ac:dyDescent="0.25">
      <c r="A5" s="3" t="s">
        <v>21</v>
      </c>
      <c r="B5" s="2" t="s">
        <v>100</v>
      </c>
      <c r="C5" s="7" t="s">
        <v>39</v>
      </c>
      <c r="N5"/>
      <c r="O5"/>
      <c r="P5"/>
      <c r="Q5" t="s">
        <v>103</v>
      </c>
      <c r="R5" t="s">
        <v>104</v>
      </c>
      <c r="S5" t="s">
        <v>105</v>
      </c>
      <c r="T5" t="s">
        <v>106</v>
      </c>
      <c r="U5" t="s">
        <v>107</v>
      </c>
      <c r="V5" t="s">
        <v>108</v>
      </c>
      <c r="W5" t="s">
        <v>109</v>
      </c>
      <c r="X5" t="s">
        <v>110</v>
      </c>
      <c r="Y5" t="s">
        <v>111</v>
      </c>
      <c r="Z5" t="s">
        <v>112</v>
      </c>
      <c r="AA5" t="s">
        <v>113</v>
      </c>
      <c r="AB5" t="s">
        <v>114</v>
      </c>
      <c r="AC5" t="s">
        <v>115</v>
      </c>
      <c r="AD5" t="s">
        <v>116</v>
      </c>
      <c r="AE5" t="s">
        <v>117</v>
      </c>
      <c r="AF5" t="s">
        <v>118</v>
      </c>
      <c r="AG5" t="s">
        <v>119</v>
      </c>
      <c r="AH5" t="s">
        <v>120</v>
      </c>
      <c r="AI5" t="s">
        <v>121</v>
      </c>
      <c r="AJ5" t="s">
        <v>122</v>
      </c>
      <c r="AK5" t="s">
        <v>123</v>
      </c>
      <c r="AL5"/>
      <c r="AM5"/>
      <c r="AN5"/>
      <c r="AO5"/>
      <c r="AP5"/>
      <c r="AQ5"/>
      <c r="AR5"/>
    </row>
    <row r="6" spans="1:44" x14ac:dyDescent="0.25">
      <c r="A6" s="2" t="s">
        <v>41</v>
      </c>
      <c r="B6" s="2">
        <f>COUNTIF(Q:Q,5)</f>
        <v>0</v>
      </c>
      <c r="C6" s="7">
        <f>B6/B11</f>
        <v>0</v>
      </c>
      <c r="N6"/>
      <c r="O6"/>
      <c r="P6"/>
      <c r="Q6" t="s">
        <v>124</v>
      </c>
      <c r="R6" t="s">
        <v>124</v>
      </c>
      <c r="S6"/>
      <c r="T6" t="s">
        <v>124</v>
      </c>
      <c r="U6" t="s">
        <v>124</v>
      </c>
      <c r="V6" t="s">
        <v>124</v>
      </c>
      <c r="W6" t="s">
        <v>124</v>
      </c>
      <c r="X6" t="s">
        <v>124</v>
      </c>
      <c r="Y6" t="s">
        <v>124</v>
      </c>
      <c r="Z6" t="s">
        <v>124</v>
      </c>
      <c r="AA6" t="s">
        <v>133</v>
      </c>
      <c r="AB6" t="s">
        <v>133</v>
      </c>
      <c r="AC6" t="s">
        <v>124</v>
      </c>
      <c r="AD6" t="s">
        <v>124</v>
      </c>
      <c r="AE6" t="s">
        <v>124</v>
      </c>
      <c r="AF6" t="s">
        <v>133</v>
      </c>
      <c r="AG6" t="s">
        <v>143</v>
      </c>
      <c r="AH6" t="s">
        <v>151</v>
      </c>
      <c r="AI6" t="s">
        <v>152</v>
      </c>
      <c r="AJ6" t="s">
        <v>131</v>
      </c>
      <c r="AK6" t="s">
        <v>132</v>
      </c>
      <c r="AL6"/>
      <c r="AM6"/>
      <c r="AN6"/>
      <c r="AO6"/>
      <c r="AP6"/>
      <c r="AQ6"/>
      <c r="AR6"/>
    </row>
    <row r="7" spans="1:44" x14ac:dyDescent="0.25">
      <c r="A7" s="2" t="s">
        <v>43</v>
      </c>
      <c r="B7" s="2">
        <f>COUNTIF(Q:Q,4)</f>
        <v>1</v>
      </c>
      <c r="C7" s="7">
        <f>B7/B11</f>
        <v>1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 x14ac:dyDescent="0.25">
      <c r="A8" s="2" t="s">
        <v>44</v>
      </c>
      <c r="B8" s="2">
        <f>COUNTIF(Q:Q,3)</f>
        <v>0</v>
      </c>
      <c r="C8" s="7">
        <f>B8/B11</f>
        <v>0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45</v>
      </c>
      <c r="B9" s="2">
        <f>COUNTIF(Q:Q,2)</f>
        <v>0</v>
      </c>
      <c r="C9" s="7">
        <f>B9/B11</f>
        <v>0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47</v>
      </c>
      <c r="B10" s="2">
        <f>COUNTIF(Q:Q,1)</f>
        <v>0</v>
      </c>
      <c r="C10" s="7">
        <f>B10/B11</f>
        <v>0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99</v>
      </c>
      <c r="B11" s="6">
        <f>SUM(B6:B10)</f>
        <v>1</v>
      </c>
      <c r="C11" s="9">
        <f>SUM(C6:C10)</f>
        <v>1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1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100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41</v>
      </c>
      <c r="B14" s="2">
        <f>COUNTIF(R:R,5)</f>
        <v>0</v>
      </c>
      <c r="C14" s="7">
        <f>B14/B19</f>
        <v>0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43</v>
      </c>
      <c r="B15" s="2">
        <f>COUNTIF(R:R,4)</f>
        <v>1</v>
      </c>
      <c r="C15" s="7">
        <f>B15/B19</f>
        <v>1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44</v>
      </c>
      <c r="B16" s="2">
        <f>COUNTIF(R:R,3)</f>
        <v>0</v>
      </c>
      <c r="C16" s="7">
        <f>B16/B19</f>
        <v>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45</v>
      </c>
      <c r="B17" s="2">
        <f>COUNTIF(R:R,2)</f>
        <v>0</v>
      </c>
      <c r="C17" s="7">
        <f>B17/B19</f>
        <v>0</v>
      </c>
    </row>
    <row r="18" spans="1:14" x14ac:dyDescent="0.25">
      <c r="A18" s="2" t="s">
        <v>47</v>
      </c>
      <c r="B18" s="2">
        <f>COUNTIF(R:R,1)</f>
        <v>0</v>
      </c>
      <c r="C18" s="7">
        <f>B18/B19</f>
        <v>0</v>
      </c>
      <c r="D18" s="4"/>
    </row>
    <row r="19" spans="1:14" x14ac:dyDescent="0.25">
      <c r="A19" s="6" t="s">
        <v>99</v>
      </c>
      <c r="B19" s="6">
        <f>SUM(B14:B18)</f>
        <v>1</v>
      </c>
      <c r="C19" s="9">
        <v>1</v>
      </c>
    </row>
    <row r="20" spans="1:14" x14ac:dyDescent="0.25">
      <c r="B20" s="1">
        <v>0</v>
      </c>
    </row>
    <row r="21" spans="1:14" x14ac:dyDescent="0.25">
      <c r="A21" s="13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100</v>
      </c>
      <c r="C23" s="7" t="s">
        <v>39</v>
      </c>
      <c r="D23" s="4"/>
    </row>
    <row r="24" spans="1:14" x14ac:dyDescent="0.25">
      <c r="A24" s="2" t="s">
        <v>41</v>
      </c>
      <c r="B24" s="2">
        <f>COUNTIF(T:T,5)</f>
        <v>0</v>
      </c>
      <c r="C24" s="7">
        <f>B24/B29</f>
        <v>0</v>
      </c>
      <c r="D24" s="4"/>
    </row>
    <row r="25" spans="1:14" x14ac:dyDescent="0.25">
      <c r="A25" s="2" t="s">
        <v>43</v>
      </c>
      <c r="B25" s="2">
        <f>COUNTIF(T:T,4)</f>
        <v>1</v>
      </c>
      <c r="C25" s="7">
        <f>B25/B29</f>
        <v>1</v>
      </c>
      <c r="D25" s="4"/>
    </row>
    <row r="26" spans="1:14" x14ac:dyDescent="0.25">
      <c r="A26" s="2" t="s">
        <v>44</v>
      </c>
      <c r="B26" s="2">
        <f>COUNTIF(T:T,3)</f>
        <v>0</v>
      </c>
      <c r="C26" s="7">
        <f>B26/B29</f>
        <v>0</v>
      </c>
      <c r="D26" s="4"/>
    </row>
    <row r="27" spans="1:14" x14ac:dyDescent="0.25">
      <c r="A27" s="2" t="s">
        <v>45</v>
      </c>
      <c r="B27" s="2">
        <f>COUNTIF(T:T,2)</f>
        <v>0</v>
      </c>
      <c r="C27" s="7">
        <f>B27/B29</f>
        <v>0</v>
      </c>
    </row>
    <row r="28" spans="1:14" x14ac:dyDescent="0.25">
      <c r="A28" s="2" t="s">
        <v>47</v>
      </c>
      <c r="B28" s="2">
        <f>COUNTIF(T:T,1)</f>
        <v>0</v>
      </c>
      <c r="C28" s="7">
        <f>B28/B29</f>
        <v>0</v>
      </c>
    </row>
    <row r="29" spans="1:14" x14ac:dyDescent="0.25">
      <c r="A29" s="6" t="s">
        <v>99</v>
      </c>
      <c r="B29" s="6">
        <f>SUM(B24:B28)</f>
        <v>1</v>
      </c>
      <c r="C29" s="9"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100</v>
      </c>
      <c r="C31" s="7" t="s">
        <v>39</v>
      </c>
    </row>
    <row r="32" spans="1:14" x14ac:dyDescent="0.25">
      <c r="A32" s="2" t="s">
        <v>41</v>
      </c>
      <c r="B32" s="2">
        <f>COUNTIF(U:U,5)</f>
        <v>0</v>
      </c>
      <c r="C32" s="7">
        <f>B32/B37</f>
        <v>0</v>
      </c>
    </row>
    <row r="33" spans="1:4" x14ac:dyDescent="0.25">
      <c r="A33" s="2" t="s">
        <v>43</v>
      </c>
      <c r="B33" s="2">
        <f>COUNTIF(U:U,4)</f>
        <v>1</v>
      </c>
      <c r="C33" s="7">
        <f>B33/B37</f>
        <v>1</v>
      </c>
    </row>
    <row r="34" spans="1:4" x14ac:dyDescent="0.25">
      <c r="A34" s="2" t="s">
        <v>44</v>
      </c>
      <c r="B34" s="2">
        <f>COUNTIF(U:U,3)</f>
        <v>0</v>
      </c>
      <c r="C34" s="7">
        <f>B34/B37</f>
        <v>0</v>
      </c>
    </row>
    <row r="35" spans="1:4" x14ac:dyDescent="0.25">
      <c r="A35" s="2" t="s">
        <v>45</v>
      </c>
      <c r="B35" s="2">
        <f>COUNTIF(U:U,2)</f>
        <v>0</v>
      </c>
      <c r="C35" s="7">
        <f>B35/B37</f>
        <v>0</v>
      </c>
    </row>
    <row r="36" spans="1:4" x14ac:dyDescent="0.25">
      <c r="A36" s="2" t="s">
        <v>47</v>
      </c>
      <c r="B36" s="2">
        <f>COUNTIF(U:U,1)</f>
        <v>0</v>
      </c>
      <c r="C36" s="7">
        <f>B36/B37</f>
        <v>0</v>
      </c>
      <c r="D36" s="4"/>
    </row>
    <row r="37" spans="1:4" x14ac:dyDescent="0.25">
      <c r="A37" s="6" t="s">
        <v>99</v>
      </c>
      <c r="B37" s="6">
        <f>SUM(B32:B36)</f>
        <v>1</v>
      </c>
      <c r="C37" s="9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100</v>
      </c>
      <c r="C39" s="7" t="s">
        <v>39</v>
      </c>
    </row>
    <row r="40" spans="1:4" x14ac:dyDescent="0.25">
      <c r="A40" s="2" t="s">
        <v>41</v>
      </c>
      <c r="B40" s="2">
        <f>COUNTIF(V:V,5)</f>
        <v>0</v>
      </c>
      <c r="C40" s="7">
        <f>B40/B45</f>
        <v>0</v>
      </c>
    </row>
    <row r="41" spans="1:4" x14ac:dyDescent="0.25">
      <c r="A41" s="2" t="s">
        <v>43</v>
      </c>
      <c r="B41" s="2">
        <f>COUNTIF(V:V,4)</f>
        <v>1</v>
      </c>
      <c r="C41" s="7">
        <f>B41/B45</f>
        <v>1</v>
      </c>
    </row>
    <row r="42" spans="1:4" x14ac:dyDescent="0.25">
      <c r="A42" s="2" t="s">
        <v>44</v>
      </c>
      <c r="B42" s="2">
        <f>COUNTIF(V:V,3)</f>
        <v>0</v>
      </c>
      <c r="C42" s="7">
        <f>B42/B45</f>
        <v>0</v>
      </c>
    </row>
    <row r="43" spans="1:4" x14ac:dyDescent="0.25">
      <c r="A43" s="2" t="s">
        <v>45</v>
      </c>
      <c r="B43" s="2">
        <f>COUNTIF(V:V,2)</f>
        <v>0</v>
      </c>
      <c r="C43" s="7">
        <f>B43/B45</f>
        <v>0</v>
      </c>
    </row>
    <row r="44" spans="1:4" x14ac:dyDescent="0.25">
      <c r="A44" s="2" t="s">
        <v>47</v>
      </c>
      <c r="B44" s="2">
        <f>COUNTIF(V:V,1)</f>
        <v>0</v>
      </c>
      <c r="C44" s="7">
        <f>B44/B45</f>
        <v>0</v>
      </c>
      <c r="D44" s="4"/>
    </row>
    <row r="45" spans="1:4" x14ac:dyDescent="0.25">
      <c r="A45" s="6" t="s">
        <v>99</v>
      </c>
      <c r="B45" s="6">
        <f>SUM(B40:B44)</f>
        <v>1</v>
      </c>
      <c r="C45" s="9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100</v>
      </c>
      <c r="C47" s="7" t="s">
        <v>39</v>
      </c>
    </row>
    <row r="48" spans="1:4" x14ac:dyDescent="0.25">
      <c r="A48" s="2" t="s">
        <v>41</v>
      </c>
      <c r="B48" s="2">
        <f>COUNTIF(W:W,5)</f>
        <v>0</v>
      </c>
      <c r="C48" s="7">
        <f>B48/B53</f>
        <v>0</v>
      </c>
    </row>
    <row r="49" spans="1:4" x14ac:dyDescent="0.25">
      <c r="A49" s="2" t="s">
        <v>43</v>
      </c>
      <c r="B49" s="2">
        <f>COUNTIF(W:W,4)</f>
        <v>1</v>
      </c>
      <c r="C49" s="7">
        <f>B49/B53</f>
        <v>1</v>
      </c>
    </row>
    <row r="50" spans="1:4" x14ac:dyDescent="0.25">
      <c r="A50" s="2" t="s">
        <v>44</v>
      </c>
      <c r="B50" s="2">
        <f>COUNTIF(W:W,3)</f>
        <v>0</v>
      </c>
      <c r="C50" s="7">
        <f>B50/B53</f>
        <v>0</v>
      </c>
    </row>
    <row r="51" spans="1:4" x14ac:dyDescent="0.25">
      <c r="A51" s="2" t="s">
        <v>45</v>
      </c>
      <c r="B51" s="2">
        <f>COUNTIF(W:W,2)</f>
        <v>0</v>
      </c>
      <c r="C51" s="7"/>
    </row>
    <row r="52" spans="1:4" x14ac:dyDescent="0.25">
      <c r="A52" s="2" t="s">
        <v>47</v>
      </c>
      <c r="B52" s="2">
        <f>COUNTIF(W:W,1)</f>
        <v>0</v>
      </c>
      <c r="C52" s="7"/>
      <c r="D52" s="4"/>
    </row>
    <row r="53" spans="1:4" x14ac:dyDescent="0.25">
      <c r="A53" s="6" t="s">
        <v>99</v>
      </c>
      <c r="B53" s="6">
        <f>SUM(B48:B52)</f>
        <v>1</v>
      </c>
      <c r="C53" s="9">
        <v>1</v>
      </c>
    </row>
    <row r="54" spans="1:4" x14ac:dyDescent="0.25">
      <c r="B54" s="1">
        <v>0</v>
      </c>
    </row>
    <row r="55" spans="1:4" x14ac:dyDescent="0.25">
      <c r="A55" s="3" t="s">
        <v>28</v>
      </c>
      <c r="B55" s="2" t="s">
        <v>100</v>
      </c>
      <c r="C55" s="7" t="s">
        <v>39</v>
      </c>
    </row>
    <row r="56" spans="1:4" x14ac:dyDescent="0.25">
      <c r="A56" s="2" t="s">
        <v>41</v>
      </c>
      <c r="B56" s="2">
        <f>COUNTIF(X:X,5)</f>
        <v>0</v>
      </c>
      <c r="C56" s="7">
        <f>B56/B61</f>
        <v>0</v>
      </c>
    </row>
    <row r="57" spans="1:4" x14ac:dyDescent="0.25">
      <c r="A57" s="2" t="s">
        <v>43</v>
      </c>
      <c r="B57" s="2">
        <f>COUNTIF(X:X,4)</f>
        <v>1</v>
      </c>
      <c r="C57" s="7">
        <f>B57/B61</f>
        <v>1</v>
      </c>
    </row>
    <row r="58" spans="1:4" x14ac:dyDescent="0.25">
      <c r="A58" s="2" t="s">
        <v>44</v>
      </c>
      <c r="B58" s="2">
        <f>COUNTIF(X:X,3)</f>
        <v>0</v>
      </c>
      <c r="C58" s="7">
        <f>B58/B61</f>
        <v>0</v>
      </c>
    </row>
    <row r="59" spans="1:4" x14ac:dyDescent="0.25">
      <c r="A59" s="2" t="s">
        <v>45</v>
      </c>
      <c r="B59" s="2">
        <f>COUNTIF(X:X,2)</f>
        <v>0</v>
      </c>
      <c r="C59" s="7">
        <f>B59/B61</f>
        <v>0</v>
      </c>
    </row>
    <row r="60" spans="1:4" x14ac:dyDescent="0.25">
      <c r="A60" s="2" t="s">
        <v>47</v>
      </c>
      <c r="B60" s="2">
        <f>COUNTIF(X:X,1)</f>
        <v>0</v>
      </c>
      <c r="C60" s="7">
        <f>B60/B61</f>
        <v>0</v>
      </c>
      <c r="D60" s="4"/>
    </row>
    <row r="61" spans="1:4" x14ac:dyDescent="0.25">
      <c r="A61" s="6" t="s">
        <v>99</v>
      </c>
      <c r="B61" s="6">
        <f>SUM(B56:B60)</f>
        <v>1</v>
      </c>
      <c r="C61" s="9">
        <v>1</v>
      </c>
    </row>
    <row r="62" spans="1:4" x14ac:dyDescent="0.25">
      <c r="B62" s="1">
        <v>0</v>
      </c>
    </row>
    <row r="63" spans="1:4" x14ac:dyDescent="0.25">
      <c r="A63" s="3" t="s">
        <v>29</v>
      </c>
      <c r="B63" s="2" t="s">
        <v>100</v>
      </c>
      <c r="C63" s="7" t="s">
        <v>39</v>
      </c>
    </row>
    <row r="64" spans="1:4" x14ac:dyDescent="0.25">
      <c r="A64" s="2" t="s">
        <v>41</v>
      </c>
      <c r="B64" s="2">
        <f>COUNTIF(Y:Y,5)</f>
        <v>0</v>
      </c>
      <c r="C64" s="7">
        <f>B64/B69</f>
        <v>0</v>
      </c>
    </row>
    <row r="65" spans="1:4" x14ac:dyDescent="0.25">
      <c r="A65" s="2" t="s">
        <v>43</v>
      </c>
      <c r="B65" s="2">
        <f>COUNTIF(Y:Y,4)</f>
        <v>1</v>
      </c>
      <c r="C65" s="7">
        <f>B65/B69</f>
        <v>1</v>
      </c>
    </row>
    <row r="66" spans="1:4" x14ac:dyDescent="0.25">
      <c r="A66" s="2" t="s">
        <v>44</v>
      </c>
      <c r="B66" s="2">
        <f>COUNTIF(Y:Y,3)</f>
        <v>0</v>
      </c>
      <c r="C66" s="7">
        <f>B66/B69</f>
        <v>0</v>
      </c>
    </row>
    <row r="67" spans="1:4" x14ac:dyDescent="0.25">
      <c r="A67" s="2" t="s">
        <v>45</v>
      </c>
      <c r="B67" s="2">
        <f>COUNTIF(Y:Y,2)</f>
        <v>0</v>
      </c>
      <c r="C67" s="7">
        <f>B67/B69</f>
        <v>0</v>
      </c>
    </row>
    <row r="68" spans="1:4" x14ac:dyDescent="0.25">
      <c r="A68" s="2" t="s">
        <v>47</v>
      </c>
      <c r="B68" s="2">
        <f>COUNTIF(Y:Y,1)</f>
        <v>0</v>
      </c>
      <c r="C68" s="7">
        <f>B68/B69</f>
        <v>0</v>
      </c>
      <c r="D68" s="4"/>
    </row>
    <row r="69" spans="1:4" x14ac:dyDescent="0.25">
      <c r="A69" s="6" t="s">
        <v>99</v>
      </c>
      <c r="B69" s="6">
        <f>SUM(B64:B68)</f>
        <v>1</v>
      </c>
      <c r="C69" s="9">
        <v>1</v>
      </c>
    </row>
    <row r="70" spans="1:4" x14ac:dyDescent="0.25">
      <c r="B70" s="1">
        <v>0</v>
      </c>
    </row>
    <row r="71" spans="1:4" x14ac:dyDescent="0.25">
      <c r="A71" s="3" t="s">
        <v>66</v>
      </c>
      <c r="B71" s="2" t="s">
        <v>100</v>
      </c>
      <c r="C71" s="7" t="s">
        <v>39</v>
      </c>
    </row>
    <row r="72" spans="1:4" x14ac:dyDescent="0.25">
      <c r="A72" s="2" t="s">
        <v>41</v>
      </c>
      <c r="B72" s="2">
        <f>COUNTIF(Z:Z,5)</f>
        <v>0</v>
      </c>
      <c r="C72" s="7">
        <f>B72/B77</f>
        <v>0</v>
      </c>
    </row>
    <row r="73" spans="1:4" x14ac:dyDescent="0.25">
      <c r="A73" s="2" t="s">
        <v>43</v>
      </c>
      <c r="B73" s="2">
        <f>COUNTIF(Z:Z,4)</f>
        <v>1</v>
      </c>
      <c r="C73" s="7">
        <f>B73/B77</f>
        <v>1</v>
      </c>
    </row>
    <row r="74" spans="1:4" x14ac:dyDescent="0.25">
      <c r="A74" s="2" t="s">
        <v>44</v>
      </c>
      <c r="B74" s="2">
        <f>COUNTIF(Z:Z,3)</f>
        <v>0</v>
      </c>
      <c r="C74" s="7">
        <f>B74/B77</f>
        <v>0</v>
      </c>
    </row>
    <row r="75" spans="1:4" x14ac:dyDescent="0.25">
      <c r="A75" s="2" t="s">
        <v>45</v>
      </c>
      <c r="B75" s="2">
        <f>COUNTIF(Z:Z,2)</f>
        <v>0</v>
      </c>
      <c r="C75" s="7">
        <f>B75/B77</f>
        <v>0</v>
      </c>
    </row>
    <row r="76" spans="1:4" x14ac:dyDescent="0.25">
      <c r="A76" s="2" t="s">
        <v>47</v>
      </c>
      <c r="B76" s="2">
        <f>COUNTIF(Z:Z,1)</f>
        <v>0</v>
      </c>
      <c r="C76" s="7">
        <f>B76/B77</f>
        <v>0</v>
      </c>
    </row>
    <row r="77" spans="1:4" x14ac:dyDescent="0.25">
      <c r="A77" s="6" t="s">
        <v>99</v>
      </c>
      <c r="B77" s="6">
        <f>SUM(B72:B76)</f>
        <v>1</v>
      </c>
      <c r="C77" s="9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100</v>
      </c>
      <c r="C79" s="7" t="s">
        <v>39</v>
      </c>
    </row>
    <row r="80" spans="1:4" x14ac:dyDescent="0.25">
      <c r="A80" s="2" t="s">
        <v>41</v>
      </c>
      <c r="B80" s="2">
        <f>COUNTIF(AA:AA,5)</f>
        <v>0</v>
      </c>
      <c r="C80" s="7">
        <f>B80/B85</f>
        <v>0</v>
      </c>
    </row>
    <row r="81" spans="1:3" x14ac:dyDescent="0.25">
      <c r="A81" s="2" t="s">
        <v>43</v>
      </c>
      <c r="B81" s="2">
        <f>COUNTIF(AA:AA,4)</f>
        <v>0</v>
      </c>
      <c r="C81" s="7">
        <f>B81/B85</f>
        <v>0</v>
      </c>
    </row>
    <row r="82" spans="1:3" x14ac:dyDescent="0.25">
      <c r="A82" s="2" t="s">
        <v>44</v>
      </c>
      <c r="B82" s="2">
        <f>COUNTIF(AA:AA,3)</f>
        <v>1</v>
      </c>
      <c r="C82" s="7">
        <f>B82/B85</f>
        <v>1</v>
      </c>
    </row>
    <row r="83" spans="1:3" x14ac:dyDescent="0.25">
      <c r="A83" s="2" t="s">
        <v>45</v>
      </c>
      <c r="B83" s="2">
        <f>COUNTIF(AA:AA,2)</f>
        <v>0</v>
      </c>
      <c r="C83" s="7">
        <f>B83/B85</f>
        <v>0</v>
      </c>
    </row>
    <row r="84" spans="1:3" x14ac:dyDescent="0.25">
      <c r="A84" s="2" t="s">
        <v>47</v>
      </c>
      <c r="B84" s="2">
        <f>COUNTIF(AA:AA,1)</f>
        <v>0</v>
      </c>
      <c r="C84" s="7">
        <f>B84/B85</f>
        <v>0</v>
      </c>
    </row>
    <row r="85" spans="1:3" x14ac:dyDescent="0.25">
      <c r="A85" s="6" t="s">
        <v>99</v>
      </c>
      <c r="B85" s="6">
        <f>SUM(B80:B84)</f>
        <v>1</v>
      </c>
      <c r="C85" s="9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100</v>
      </c>
      <c r="C87" s="7" t="s">
        <v>39</v>
      </c>
    </row>
    <row r="88" spans="1:3" x14ac:dyDescent="0.25">
      <c r="A88" s="2" t="s">
        <v>41</v>
      </c>
      <c r="B88" s="2">
        <f>COUNTIF(AB:AB,5)</f>
        <v>0</v>
      </c>
      <c r="C88" s="7">
        <f>B88/B93</f>
        <v>0</v>
      </c>
    </row>
    <row r="89" spans="1:3" x14ac:dyDescent="0.25">
      <c r="A89" s="2" t="s">
        <v>43</v>
      </c>
      <c r="B89" s="2">
        <f>COUNTIF(AB:AB,4)</f>
        <v>0</v>
      </c>
      <c r="C89" s="7">
        <f>B89/B93</f>
        <v>0</v>
      </c>
    </row>
    <row r="90" spans="1:3" x14ac:dyDescent="0.25">
      <c r="A90" s="2" t="s">
        <v>44</v>
      </c>
      <c r="B90" s="2">
        <f>COUNTIF(AB:AB,3)</f>
        <v>1</v>
      </c>
      <c r="C90" s="7">
        <f>B90/B93</f>
        <v>1</v>
      </c>
    </row>
    <row r="91" spans="1:3" x14ac:dyDescent="0.25">
      <c r="A91" s="2" t="s">
        <v>45</v>
      </c>
      <c r="B91" s="2">
        <f>COUNTIF(AB:AB,2)</f>
        <v>0</v>
      </c>
      <c r="C91" s="7"/>
    </row>
    <row r="92" spans="1:3" x14ac:dyDescent="0.25">
      <c r="A92" s="2" t="s">
        <v>47</v>
      </c>
      <c r="B92" s="2">
        <f>COUNTIF(AB:AB,1)</f>
        <v>0</v>
      </c>
      <c r="C92" s="7"/>
    </row>
    <row r="93" spans="1:3" x14ac:dyDescent="0.25">
      <c r="A93" s="6" t="s">
        <v>99</v>
      </c>
      <c r="B93" s="6">
        <f>SUM(B88:B92)</f>
        <v>1</v>
      </c>
      <c r="C93" s="9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100</v>
      </c>
      <c r="C95" s="7" t="s">
        <v>39</v>
      </c>
    </row>
    <row r="96" spans="1:3" x14ac:dyDescent="0.25">
      <c r="A96" s="2" t="s">
        <v>41</v>
      </c>
      <c r="B96" s="2">
        <f>COUNTIF(AC:AC,5)</f>
        <v>0</v>
      </c>
      <c r="C96" s="7">
        <f>B96/B101</f>
        <v>0</v>
      </c>
    </row>
    <row r="97" spans="1:3" x14ac:dyDescent="0.25">
      <c r="A97" s="2" t="s">
        <v>43</v>
      </c>
      <c r="B97" s="2">
        <f>COUNTIF(AC:AC,4)</f>
        <v>1</v>
      </c>
      <c r="C97" s="7">
        <f>B97/B101</f>
        <v>1</v>
      </c>
    </row>
    <row r="98" spans="1:3" x14ac:dyDescent="0.25">
      <c r="A98" s="2" t="s">
        <v>44</v>
      </c>
      <c r="B98" s="2">
        <f>COUNTIF(AC:AC,3)</f>
        <v>0</v>
      </c>
      <c r="C98" s="7">
        <f>B98/B101</f>
        <v>0</v>
      </c>
    </row>
    <row r="99" spans="1:3" x14ac:dyDescent="0.25">
      <c r="A99" s="2" t="s">
        <v>45</v>
      </c>
      <c r="B99" s="2">
        <f>COUNTIF(AC:AC,2)</f>
        <v>0</v>
      </c>
      <c r="C99" s="7">
        <f>B99/B101</f>
        <v>0</v>
      </c>
    </row>
    <row r="100" spans="1:3" x14ac:dyDescent="0.25">
      <c r="A100" s="2" t="s">
        <v>47</v>
      </c>
      <c r="B100" s="2">
        <f>COUNTIF(AC:AC,1)</f>
        <v>0</v>
      </c>
      <c r="C100" s="7">
        <f>B100/B101</f>
        <v>0</v>
      </c>
    </row>
    <row r="101" spans="1:3" x14ac:dyDescent="0.25">
      <c r="A101" s="6" t="s">
        <v>99</v>
      </c>
      <c r="B101" s="6">
        <f>SUM(B96:B100)</f>
        <v>1</v>
      </c>
      <c r="C101" s="9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100</v>
      </c>
      <c r="C103" s="7" t="s">
        <v>39</v>
      </c>
    </row>
    <row r="104" spans="1:3" x14ac:dyDescent="0.25">
      <c r="A104" s="2" t="s">
        <v>41</v>
      </c>
      <c r="B104" s="2">
        <f>COUNTIF(AD:AD,5)</f>
        <v>0</v>
      </c>
      <c r="C104" s="7">
        <f>B104/B109</f>
        <v>0</v>
      </c>
    </row>
    <row r="105" spans="1:3" x14ac:dyDescent="0.25">
      <c r="A105" s="2" t="s">
        <v>43</v>
      </c>
      <c r="B105" s="2">
        <f>COUNTIF(AD:AD,4)</f>
        <v>1</v>
      </c>
      <c r="C105" s="7">
        <f>B105/B109</f>
        <v>1</v>
      </c>
    </row>
    <row r="106" spans="1:3" x14ac:dyDescent="0.25">
      <c r="A106" s="2" t="s">
        <v>44</v>
      </c>
      <c r="B106" s="2">
        <f>COUNTIF(AD:AD,3)</f>
        <v>0</v>
      </c>
      <c r="C106" s="7">
        <f>B106/B109</f>
        <v>0</v>
      </c>
    </row>
    <row r="107" spans="1:3" x14ac:dyDescent="0.25">
      <c r="A107" s="2" t="s">
        <v>45</v>
      </c>
      <c r="B107" s="2">
        <f>COUNTIF(AD:AD,2)</f>
        <v>0</v>
      </c>
      <c r="C107" s="7">
        <f>B107/B109</f>
        <v>0</v>
      </c>
    </row>
    <row r="108" spans="1:3" x14ac:dyDescent="0.25">
      <c r="A108" s="2" t="s">
        <v>47</v>
      </c>
      <c r="B108" s="2">
        <f>COUNTIF(AD:AD,1)</f>
        <v>0</v>
      </c>
      <c r="C108" s="7">
        <f>B108/B109</f>
        <v>0</v>
      </c>
    </row>
    <row r="109" spans="1:3" x14ac:dyDescent="0.25">
      <c r="A109" s="6" t="s">
        <v>99</v>
      </c>
      <c r="B109" s="6">
        <f>SUM(B104:B108)</f>
        <v>1</v>
      </c>
      <c r="C109" s="9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100</v>
      </c>
      <c r="C111" s="7" t="s">
        <v>39</v>
      </c>
    </row>
    <row r="112" spans="1:3" x14ac:dyDescent="0.25">
      <c r="A112" s="2" t="s">
        <v>41</v>
      </c>
      <c r="B112" s="2">
        <f>COUNTIF(AE:AE,5)</f>
        <v>0</v>
      </c>
      <c r="C112" s="7">
        <f>B112/B117</f>
        <v>0</v>
      </c>
    </row>
    <row r="113" spans="1:3" x14ac:dyDescent="0.25">
      <c r="A113" s="2" t="s">
        <v>43</v>
      </c>
      <c r="B113" s="2">
        <f>COUNTIF(AE:AE,4)</f>
        <v>1</v>
      </c>
      <c r="C113" s="7">
        <f>B113/B117</f>
        <v>1</v>
      </c>
    </row>
    <row r="114" spans="1:3" x14ac:dyDescent="0.25">
      <c r="A114" s="2" t="s">
        <v>44</v>
      </c>
      <c r="B114" s="2">
        <f>COUNTIF(AE:AE,3)</f>
        <v>0</v>
      </c>
      <c r="C114" s="7">
        <f>B114/B117</f>
        <v>0</v>
      </c>
    </row>
    <row r="115" spans="1:3" x14ac:dyDescent="0.25">
      <c r="A115" s="2" t="s">
        <v>45</v>
      </c>
      <c r="B115" s="2">
        <f>COUNTIF(AE:AE,2)</f>
        <v>0</v>
      </c>
      <c r="C115" s="7">
        <f>B115/B117</f>
        <v>0</v>
      </c>
    </row>
    <row r="116" spans="1:3" x14ac:dyDescent="0.25">
      <c r="A116" s="2" t="s">
        <v>47</v>
      </c>
      <c r="B116" s="2">
        <f>COUNTIF(AE:AE,1)</f>
        <v>0</v>
      </c>
      <c r="C116" s="7">
        <f>B116/B117</f>
        <v>0</v>
      </c>
    </row>
    <row r="117" spans="1:3" x14ac:dyDescent="0.25">
      <c r="A117" s="6" t="s">
        <v>99</v>
      </c>
      <c r="B117" s="6">
        <f>SUM(B112:B116)</f>
        <v>1</v>
      </c>
      <c r="C117" s="9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100</v>
      </c>
      <c r="C119" s="7" t="s">
        <v>39</v>
      </c>
    </row>
    <row r="120" spans="1:3" x14ac:dyDescent="0.25">
      <c r="A120" s="2" t="s">
        <v>41</v>
      </c>
      <c r="B120" s="2">
        <f>COUNTIF(AF:AF,5)</f>
        <v>0</v>
      </c>
      <c r="C120" s="7">
        <f>B120/B125</f>
        <v>0</v>
      </c>
    </row>
    <row r="121" spans="1:3" x14ac:dyDescent="0.25">
      <c r="A121" s="2" t="s">
        <v>43</v>
      </c>
      <c r="B121" s="2">
        <f>COUNTIF(AF:AF,4)</f>
        <v>0</v>
      </c>
      <c r="C121" s="7">
        <f>B121/B125</f>
        <v>0</v>
      </c>
    </row>
    <row r="122" spans="1:3" x14ac:dyDescent="0.25">
      <c r="A122" s="2" t="s">
        <v>44</v>
      </c>
      <c r="B122" s="2">
        <f>COUNTIF(AF:AF,3)</f>
        <v>1</v>
      </c>
      <c r="C122" s="7">
        <f>B122/B125</f>
        <v>1</v>
      </c>
    </row>
    <row r="123" spans="1:3" x14ac:dyDescent="0.25">
      <c r="A123" s="2" t="s">
        <v>45</v>
      </c>
      <c r="B123" s="2">
        <f>COUNTIF(AF:AF,2)</f>
        <v>0</v>
      </c>
      <c r="C123" s="7">
        <f>B123/B125</f>
        <v>0</v>
      </c>
    </row>
    <row r="124" spans="1:3" x14ac:dyDescent="0.25">
      <c r="A124" s="2" t="s">
        <v>47</v>
      </c>
      <c r="B124" s="2">
        <f>COUNTIF(AF:AF,1)</f>
        <v>0</v>
      </c>
      <c r="C124" s="7">
        <f>B124/B125</f>
        <v>0</v>
      </c>
    </row>
    <row r="125" spans="1:3" x14ac:dyDescent="0.25">
      <c r="A125" s="6" t="s">
        <v>99</v>
      </c>
      <c r="B125" s="6">
        <f>SUM(B120:B124)</f>
        <v>1</v>
      </c>
      <c r="C125" s="9">
        <v>1</v>
      </c>
    </row>
    <row r="127" spans="1:3" x14ac:dyDescent="0.25">
      <c r="A127" s="13" t="s">
        <v>85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100</v>
      </c>
      <c r="C129" s="7" t="s">
        <v>39</v>
      </c>
    </row>
    <row r="130" spans="1:3" x14ac:dyDescent="0.25">
      <c r="A130" s="2" t="s">
        <v>36</v>
      </c>
      <c r="B130" s="2">
        <f>COUNTIF(AG:AG,1)</f>
        <v>0</v>
      </c>
      <c r="C130" s="7">
        <f>B130/B135</f>
        <v>0</v>
      </c>
    </row>
    <row r="131" spans="1:3" x14ac:dyDescent="0.25">
      <c r="A131" s="2" t="s">
        <v>86</v>
      </c>
      <c r="B131" s="2">
        <f>COUNTIF(AG:AG,2)</f>
        <v>1</v>
      </c>
      <c r="C131" s="7">
        <f>B131/B135</f>
        <v>1</v>
      </c>
    </row>
    <row r="132" spans="1:3" x14ac:dyDescent="0.25">
      <c r="A132" s="2" t="s">
        <v>44</v>
      </c>
      <c r="B132" s="2">
        <f>COUNTIF(AG:AG,3)</f>
        <v>0</v>
      </c>
      <c r="C132" s="7">
        <f>B132/B135</f>
        <v>0</v>
      </c>
    </row>
    <row r="133" spans="1:3" x14ac:dyDescent="0.25">
      <c r="A133" s="2" t="s">
        <v>88</v>
      </c>
      <c r="B133" s="2">
        <f>COUNTIF(AG:AG,4)</f>
        <v>0</v>
      </c>
      <c r="C133" s="7">
        <f>B133/B135</f>
        <v>0</v>
      </c>
    </row>
    <row r="134" spans="1:3" x14ac:dyDescent="0.25">
      <c r="A134" s="2" t="s">
        <v>89</v>
      </c>
      <c r="B134" s="2">
        <f>COUNTIF(AG:AG,5)</f>
        <v>0</v>
      </c>
      <c r="C134" s="7">
        <f>B134/B135</f>
        <v>0</v>
      </c>
    </row>
    <row r="135" spans="1:3" x14ac:dyDescent="0.25">
      <c r="A135" s="6" t="s">
        <v>99</v>
      </c>
      <c r="B135" s="6">
        <f>SUM(B130:B134)</f>
        <v>1</v>
      </c>
      <c r="C135" s="9">
        <v>1</v>
      </c>
    </row>
    <row r="136" spans="1:3" x14ac:dyDescent="0.25">
      <c r="A136" s="13"/>
      <c r="B136" s="1">
        <v>0</v>
      </c>
    </row>
    <row r="137" spans="1:3" x14ac:dyDescent="0.25">
      <c r="A137" s="3" t="s">
        <v>90</v>
      </c>
      <c r="B137" s="5" t="s">
        <v>100</v>
      </c>
      <c r="C137" s="12" t="s">
        <v>39</v>
      </c>
    </row>
    <row r="138" spans="1:3" x14ac:dyDescent="0.25">
      <c r="A138" s="2" t="s">
        <v>1</v>
      </c>
      <c r="B138" s="2">
        <f>COUNTIF(AH:AH,"*17-1*")</f>
        <v>0</v>
      </c>
      <c r="C138" s="7">
        <f>B138/B145</f>
        <v>0</v>
      </c>
    </row>
    <row r="139" spans="1:3" x14ac:dyDescent="0.25">
      <c r="A139" s="2" t="s">
        <v>2</v>
      </c>
      <c r="B139" s="2">
        <f>COUNTIF(AH:AH,"*17-2*")</f>
        <v>1</v>
      </c>
      <c r="C139" s="7">
        <f>B139/B145</f>
        <v>0.33333333333333331</v>
      </c>
    </row>
    <row r="140" spans="1:3" x14ac:dyDescent="0.25">
      <c r="A140" s="2" t="s">
        <v>3</v>
      </c>
      <c r="B140" s="2">
        <f>COUNTIF(AH:AH,"*17-3*")</f>
        <v>1</v>
      </c>
      <c r="C140" s="7">
        <f>B140/B145</f>
        <v>0.33333333333333331</v>
      </c>
    </row>
    <row r="141" spans="1:3" x14ac:dyDescent="0.25">
      <c r="A141" s="2" t="s">
        <v>4</v>
      </c>
      <c r="B141" s="2">
        <f>COUNTIF(AH:AH,"*17-4*")</f>
        <v>0</v>
      </c>
      <c r="C141" s="7">
        <f>B141/B145</f>
        <v>0</v>
      </c>
    </row>
    <row r="142" spans="1:3" x14ac:dyDescent="0.25">
      <c r="A142" s="2" t="s">
        <v>5</v>
      </c>
      <c r="B142" s="2">
        <f>COUNTIF(AH:AH,"*17-5*")</f>
        <v>0</v>
      </c>
      <c r="C142" s="7">
        <f>B142/B145</f>
        <v>0</v>
      </c>
    </row>
    <row r="143" spans="1:3" x14ac:dyDescent="0.25">
      <c r="A143" s="2" t="s">
        <v>6</v>
      </c>
      <c r="B143" s="2">
        <f>COUNTIF(AH:AH,"*17-6*")</f>
        <v>1</v>
      </c>
      <c r="C143" s="7">
        <f>B143/B145</f>
        <v>0.33333333333333331</v>
      </c>
    </row>
    <row r="144" spans="1:3" x14ac:dyDescent="0.25">
      <c r="A144" s="2" t="s">
        <v>7</v>
      </c>
      <c r="B144" s="2">
        <f>COUNTIF(AH:AH,"*17-7*")</f>
        <v>0</v>
      </c>
      <c r="C144" s="7">
        <f>B144/B145</f>
        <v>0</v>
      </c>
    </row>
    <row r="145" spans="1:3" x14ac:dyDescent="0.25">
      <c r="A145" s="6" t="s">
        <v>99</v>
      </c>
      <c r="B145" s="6">
        <f>SUM(B138:B144)</f>
        <v>3</v>
      </c>
      <c r="C145" s="9">
        <f>SUM(C138:C144)</f>
        <v>1</v>
      </c>
    </row>
    <row r="146" spans="1:3" x14ac:dyDescent="0.25">
      <c r="B146" s="1">
        <v>0</v>
      </c>
    </row>
    <row r="147" spans="1:3" x14ac:dyDescent="0.25">
      <c r="A147" s="3" t="s">
        <v>91</v>
      </c>
      <c r="B147" s="5" t="s">
        <v>100</v>
      </c>
      <c r="C147" s="12" t="s">
        <v>39</v>
      </c>
    </row>
    <row r="148" spans="1:3" x14ac:dyDescent="0.25">
      <c r="A148" s="2" t="s">
        <v>8</v>
      </c>
      <c r="B148" s="2">
        <f>COUNTIF(AI:AI,"*18-1@*")</f>
        <v>0</v>
      </c>
      <c r="C148" s="7">
        <f>B148/B162</f>
        <v>0</v>
      </c>
    </row>
    <row r="149" spans="1:3" x14ac:dyDescent="0.25">
      <c r="A149" s="2" t="s">
        <v>9</v>
      </c>
      <c r="B149" s="2">
        <f>COUNTIF(AI:AI,"*18-2*")</f>
        <v>1</v>
      </c>
      <c r="C149" s="7">
        <f>B149/B162</f>
        <v>0.2</v>
      </c>
    </row>
    <row r="150" spans="1:3" x14ac:dyDescent="0.25">
      <c r="A150" s="2" t="s">
        <v>10</v>
      </c>
      <c r="B150" s="2">
        <f>COUNTIF(AI:AI,"*18-3*")</f>
        <v>0</v>
      </c>
      <c r="C150" s="7">
        <f>B150/B162</f>
        <v>0</v>
      </c>
    </row>
    <row r="151" spans="1:3" x14ac:dyDescent="0.25">
      <c r="A151" s="2" t="s">
        <v>11</v>
      </c>
      <c r="B151" s="2">
        <f>COUNTIF(AI:AI,"*18-4*")</f>
        <v>1</v>
      </c>
      <c r="C151" s="7">
        <f>B151/B162</f>
        <v>0.2</v>
      </c>
    </row>
    <row r="152" spans="1:3" x14ac:dyDescent="0.25">
      <c r="A152" s="2" t="s">
        <v>12</v>
      </c>
      <c r="B152" s="2">
        <f>COUNTIF(AI:AI,"*18-5*")</f>
        <v>0</v>
      </c>
      <c r="C152" s="7">
        <f>B152/B162</f>
        <v>0</v>
      </c>
    </row>
    <row r="153" spans="1:3" x14ac:dyDescent="0.25">
      <c r="A153" s="2" t="s">
        <v>13</v>
      </c>
      <c r="B153" s="2">
        <f>COUNTIF(AI:AI,"*18-6*")</f>
        <v>0</v>
      </c>
      <c r="C153" s="7">
        <f>B153/B162</f>
        <v>0</v>
      </c>
    </row>
    <row r="154" spans="1:3" x14ac:dyDescent="0.25">
      <c r="A154" s="2" t="s">
        <v>14</v>
      </c>
      <c r="B154" s="2">
        <f>COUNTIF(AI:AI,"*18-7*")</f>
        <v>1</v>
      </c>
      <c r="C154" s="7">
        <f>B154/B162</f>
        <v>0.2</v>
      </c>
    </row>
    <row r="155" spans="1:3" x14ac:dyDescent="0.25">
      <c r="A155" s="2" t="s">
        <v>15</v>
      </c>
      <c r="B155" s="2">
        <f>COUNTIF(AI:AI,"*18-8*")</f>
        <v>1</v>
      </c>
      <c r="C155" s="7">
        <f>B155/B162</f>
        <v>0.2</v>
      </c>
    </row>
    <row r="156" spans="1:3" x14ac:dyDescent="0.25">
      <c r="A156" s="2" t="s">
        <v>16</v>
      </c>
      <c r="B156" s="2">
        <f>COUNTIF(AI:AI,"*18-9*")</f>
        <v>0</v>
      </c>
      <c r="C156" s="7">
        <f>B156/B162</f>
        <v>0</v>
      </c>
    </row>
    <row r="157" spans="1:3" x14ac:dyDescent="0.25">
      <c r="A157" s="2" t="s">
        <v>17</v>
      </c>
      <c r="B157" s="2">
        <f>COUNTIF(AI:AI,"*18-10*")</f>
        <v>0</v>
      </c>
      <c r="C157" s="7">
        <f>B157/B162</f>
        <v>0</v>
      </c>
    </row>
    <row r="158" spans="1:3" x14ac:dyDescent="0.25">
      <c r="A158" s="2" t="s">
        <v>18</v>
      </c>
      <c r="B158" s="2">
        <f>COUNTIF(AI:AI,"*18-11*")</f>
        <v>1</v>
      </c>
      <c r="C158" s="7">
        <f>B158/B162</f>
        <v>0.2</v>
      </c>
    </row>
    <row r="159" spans="1:3" x14ac:dyDescent="0.25">
      <c r="A159" s="2" t="s">
        <v>19</v>
      </c>
      <c r="B159" s="2">
        <f>COUNTIF(AI:AI,"*18-12*")</f>
        <v>0</v>
      </c>
      <c r="C159" s="7">
        <f>B159/B162</f>
        <v>0</v>
      </c>
    </row>
    <row r="160" spans="1:3" x14ac:dyDescent="0.25">
      <c r="A160" s="2" t="s">
        <v>20</v>
      </c>
      <c r="B160" s="2">
        <f>COUNTIF(AI:AI,"*18-13*")</f>
        <v>0</v>
      </c>
      <c r="C160" s="7">
        <f>B160/B162</f>
        <v>0</v>
      </c>
    </row>
    <row r="161" spans="1:3" x14ac:dyDescent="0.25">
      <c r="A161" s="2" t="s">
        <v>7</v>
      </c>
      <c r="B161" s="2">
        <f>COUNTIF(AI:AI,"*18-14*")</f>
        <v>0</v>
      </c>
      <c r="C161" s="7">
        <f>B161/B162</f>
        <v>0</v>
      </c>
    </row>
    <row r="162" spans="1:3" x14ac:dyDescent="0.25">
      <c r="A162" s="6" t="s">
        <v>99</v>
      </c>
      <c r="B162" s="6">
        <f>SUM(B148:B161)</f>
        <v>5</v>
      </c>
      <c r="C162" s="9">
        <f>SUM(C148:C161)</f>
        <v>1</v>
      </c>
    </row>
    <row r="163" spans="1:3" x14ac:dyDescent="0.25">
      <c r="B163" s="1">
        <v>0</v>
      </c>
    </row>
    <row r="164" spans="1:3" x14ac:dyDescent="0.25">
      <c r="A164" s="3" t="s">
        <v>92</v>
      </c>
      <c r="B164" s="5" t="s">
        <v>100</v>
      </c>
      <c r="C164" s="12" t="s">
        <v>39</v>
      </c>
    </row>
    <row r="165" spans="1:3" x14ac:dyDescent="0.25">
      <c r="A165" s="2" t="s">
        <v>93</v>
      </c>
      <c r="B165" s="15">
        <f>COUNTIF(AJ:AJ,"19-1")</f>
        <v>1</v>
      </c>
      <c r="C165" s="7">
        <f>B165/B167</f>
        <v>1</v>
      </c>
    </row>
    <row r="166" spans="1:3" x14ac:dyDescent="0.25">
      <c r="A166" s="2" t="s">
        <v>94</v>
      </c>
      <c r="B166" s="15">
        <f>COUNTIF(AJ:AJ,"19-2")</f>
        <v>0</v>
      </c>
      <c r="C166" s="7">
        <f>B166/B167</f>
        <v>0</v>
      </c>
    </row>
    <row r="167" spans="1:3" x14ac:dyDescent="0.25">
      <c r="A167" s="6" t="s">
        <v>99</v>
      </c>
      <c r="B167" s="6">
        <f>SUM(B165:B166)</f>
        <v>1</v>
      </c>
      <c r="C167" s="9">
        <f>SUM(C165:C166)</f>
        <v>1</v>
      </c>
    </row>
    <row r="168" spans="1:3" x14ac:dyDescent="0.25">
      <c r="B168" s="1">
        <v>0</v>
      </c>
    </row>
    <row r="169" spans="1:3" x14ac:dyDescent="0.25">
      <c r="A169" s="3" t="s">
        <v>95</v>
      </c>
      <c r="B169" s="5" t="s">
        <v>102</v>
      </c>
      <c r="C169" s="12" t="s">
        <v>39</v>
      </c>
    </row>
    <row r="170" spans="1:3" x14ac:dyDescent="0.25">
      <c r="A170" s="2" t="s">
        <v>86</v>
      </c>
      <c r="B170" s="2">
        <f>COUNTIF(AK:AK,"20-1")</f>
        <v>1</v>
      </c>
      <c r="C170" s="7">
        <f>B170/B172</f>
        <v>1</v>
      </c>
    </row>
    <row r="171" spans="1:3" x14ac:dyDescent="0.25">
      <c r="A171" s="2" t="s">
        <v>98</v>
      </c>
      <c r="B171" s="2">
        <f>COUNTIF(AK:AK,"20-2")</f>
        <v>0</v>
      </c>
      <c r="C171" s="7">
        <f>B171/B172</f>
        <v>0</v>
      </c>
    </row>
    <row r="172" spans="1:3" x14ac:dyDescent="0.25">
      <c r="A172" s="6" t="s">
        <v>99</v>
      </c>
      <c r="B172" s="6">
        <f>SUM(B170:B171)</f>
        <v>1</v>
      </c>
      <c r="C172" s="9">
        <f>SUM(C170:C171)</f>
        <v>1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R172"/>
  <sheetViews>
    <sheetView showZeros="0" workbookViewId="0">
      <selection sqref="A1:I1"/>
    </sheetView>
  </sheetViews>
  <sheetFormatPr defaultColWidth="9" defaultRowHeight="16.5" x14ac:dyDescent="0.25"/>
  <cols>
    <col min="1" max="1" width="56.625" style="1" bestFit="1" customWidth="1"/>
    <col min="2" max="2" width="7.5" style="1" bestFit="1" customWidth="1"/>
    <col min="3" max="3" width="9.5" style="10" bestFit="1" customWidth="1"/>
    <col min="4" max="4" width="7.5" style="1" bestFit="1" customWidth="1"/>
    <col min="5" max="13" width="9" style="1"/>
    <col min="14" max="33" width="9" style="1" customWidth="1"/>
    <col min="34" max="34" width="24.75" style="1" customWidth="1"/>
    <col min="35" max="35" width="34.875" style="1" customWidth="1"/>
    <col min="36" max="44" width="9" style="1" customWidth="1"/>
    <col min="45" max="16384" width="9" style="1"/>
  </cols>
  <sheetData>
    <row r="1" spans="1:44" x14ac:dyDescent="0.25">
      <c r="A1" s="16" t="s">
        <v>154</v>
      </c>
      <c r="B1" s="16"/>
      <c r="C1" s="16"/>
      <c r="D1" s="16"/>
      <c r="E1" s="16"/>
      <c r="F1" s="16"/>
      <c r="G1" s="16"/>
      <c r="H1" s="16"/>
      <c r="I1" s="16"/>
    </row>
    <row r="2" spans="1:44" x14ac:dyDescent="0.25">
      <c r="A2" s="17" t="s">
        <v>37</v>
      </c>
      <c r="B2" s="17"/>
      <c r="C2" s="17"/>
      <c r="D2" s="17"/>
      <c r="E2" s="17"/>
      <c r="F2" s="17"/>
      <c r="G2" s="17"/>
      <c r="H2" s="17"/>
      <c r="I2" s="18"/>
    </row>
    <row r="3" spans="1:44" x14ac:dyDescent="0.25">
      <c r="A3" s="13" t="s">
        <v>38</v>
      </c>
    </row>
    <row r="5" spans="1:44" x14ac:dyDescent="0.25">
      <c r="A5" s="3" t="s">
        <v>21</v>
      </c>
      <c r="B5" s="2" t="s">
        <v>100</v>
      </c>
      <c r="C5" s="7" t="s">
        <v>39</v>
      </c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</row>
    <row r="6" spans="1:44" x14ac:dyDescent="0.25">
      <c r="A6" s="2" t="s">
        <v>41</v>
      </c>
      <c r="B6" s="2">
        <f>COUNTIF(Q:Q,5)</f>
        <v>0</v>
      </c>
      <c r="C6" s="7" t="e">
        <f>B6/B11</f>
        <v>#DIV/0!</v>
      </c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</row>
    <row r="7" spans="1:44" x14ac:dyDescent="0.25">
      <c r="A7" s="2" t="s">
        <v>43</v>
      </c>
      <c r="B7" s="2">
        <f>COUNTIF(Q:Q,4)</f>
        <v>0</v>
      </c>
      <c r="C7" s="7" t="e">
        <f>B7/B11</f>
        <v>#DIV/0!</v>
      </c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</row>
    <row r="8" spans="1:44" x14ac:dyDescent="0.25">
      <c r="A8" s="2" t="s">
        <v>44</v>
      </c>
      <c r="B8" s="2">
        <f>COUNTIF(Q:Q,3)</f>
        <v>0</v>
      </c>
      <c r="C8" s="7" t="e">
        <f>B8/B11</f>
        <v>#DIV/0!</v>
      </c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</row>
    <row r="9" spans="1:44" x14ac:dyDescent="0.25">
      <c r="A9" s="2" t="s">
        <v>45</v>
      </c>
      <c r="B9" s="2">
        <f>COUNTIF(Q:Q,2)</f>
        <v>0</v>
      </c>
      <c r="C9" s="7" t="e">
        <f>B9/B11</f>
        <v>#DIV/0!</v>
      </c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</row>
    <row r="10" spans="1:44" x14ac:dyDescent="0.25">
      <c r="A10" s="2" t="s">
        <v>47</v>
      </c>
      <c r="B10" s="2">
        <f>COUNTIF(Q:Q,1)</f>
        <v>0</v>
      </c>
      <c r="C10" s="7" t="e">
        <f>B10/B11</f>
        <v>#DIV/0!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</row>
    <row r="11" spans="1:44" x14ac:dyDescent="0.25">
      <c r="A11" s="6" t="s">
        <v>99</v>
      </c>
      <c r="B11" s="6">
        <f>SUM(B6:B10)</f>
        <v>0</v>
      </c>
      <c r="C11" s="9" t="e">
        <f>SUM(C6:C10)</f>
        <v>#DIV/0!</v>
      </c>
      <c r="D11" s="4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</row>
    <row r="12" spans="1:44" x14ac:dyDescent="0.25">
      <c r="B12" s="4">
        <v>0</v>
      </c>
      <c r="C12" s="11"/>
      <c r="D12" s="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</row>
    <row r="13" spans="1:44" x14ac:dyDescent="0.25">
      <c r="A13" s="3" t="s">
        <v>22</v>
      </c>
      <c r="B13" s="2" t="s">
        <v>100</v>
      </c>
      <c r="C13" s="7" t="s">
        <v>39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</row>
    <row r="14" spans="1:44" x14ac:dyDescent="0.25">
      <c r="A14" s="2" t="s">
        <v>41</v>
      </c>
      <c r="B14" s="2">
        <f>COUNTIF(R:R,5)</f>
        <v>0</v>
      </c>
      <c r="C14" s="7" t="e">
        <f>B14/B19</f>
        <v>#DIV/0!</v>
      </c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</row>
    <row r="15" spans="1:44" x14ac:dyDescent="0.25">
      <c r="A15" s="2" t="s">
        <v>43</v>
      </c>
      <c r="B15" s="2">
        <f>COUNTIF(R:R,4)</f>
        <v>0</v>
      </c>
      <c r="C15" s="7" t="e">
        <f>B15/B19</f>
        <v>#DIV/0!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</row>
    <row r="16" spans="1:44" x14ac:dyDescent="0.25">
      <c r="A16" s="2" t="s">
        <v>44</v>
      </c>
      <c r="B16" s="2">
        <f>COUNTIF(R:R,3)</f>
        <v>0</v>
      </c>
      <c r="C16" s="7" t="e">
        <f>B16/B19</f>
        <v>#DIV/0!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</row>
    <row r="17" spans="1:14" x14ac:dyDescent="0.25">
      <c r="A17" s="2" t="s">
        <v>45</v>
      </c>
      <c r="B17" s="2">
        <f>COUNTIF(R:R,2)</f>
        <v>0</v>
      </c>
      <c r="C17" s="7" t="e">
        <f>B17/B19</f>
        <v>#DIV/0!</v>
      </c>
    </row>
    <row r="18" spans="1:14" x14ac:dyDescent="0.25">
      <c r="A18" s="2" t="s">
        <v>47</v>
      </c>
      <c r="B18" s="2">
        <f>COUNTIF(R:R,1)</f>
        <v>0</v>
      </c>
      <c r="C18" s="7" t="e">
        <f>B18/B19</f>
        <v>#DIV/0!</v>
      </c>
      <c r="D18" s="4"/>
    </row>
    <row r="19" spans="1:14" x14ac:dyDescent="0.25">
      <c r="A19" s="6" t="s">
        <v>99</v>
      </c>
      <c r="B19" s="6">
        <f>SUM(B14:B18)</f>
        <v>0</v>
      </c>
      <c r="C19" s="9">
        <v>1</v>
      </c>
    </row>
    <row r="20" spans="1:14" x14ac:dyDescent="0.25">
      <c r="B20" s="1">
        <v>0</v>
      </c>
    </row>
    <row r="21" spans="1:14" x14ac:dyDescent="0.25">
      <c r="A21" s="13" t="s">
        <v>0</v>
      </c>
      <c r="B21" s="1">
        <v>0</v>
      </c>
      <c r="N21" s="14"/>
    </row>
    <row r="22" spans="1:14" x14ac:dyDescent="0.25">
      <c r="B22" s="1">
        <v>0</v>
      </c>
      <c r="D22" s="4"/>
    </row>
    <row r="23" spans="1:14" x14ac:dyDescent="0.25">
      <c r="A23" s="3" t="s">
        <v>24</v>
      </c>
      <c r="B23" s="2" t="s">
        <v>100</v>
      </c>
      <c r="C23" s="7" t="s">
        <v>39</v>
      </c>
      <c r="D23" s="4"/>
    </row>
    <row r="24" spans="1:14" x14ac:dyDescent="0.25">
      <c r="A24" s="2" t="s">
        <v>41</v>
      </c>
      <c r="B24" s="2">
        <f>COUNTIF(T:T,5)</f>
        <v>0</v>
      </c>
      <c r="C24" s="7" t="e">
        <f>B24/B29</f>
        <v>#DIV/0!</v>
      </c>
      <c r="D24" s="4"/>
    </row>
    <row r="25" spans="1:14" x14ac:dyDescent="0.25">
      <c r="A25" s="2" t="s">
        <v>43</v>
      </c>
      <c r="B25" s="2">
        <f>COUNTIF(T:T,4)</f>
        <v>0</v>
      </c>
      <c r="C25" s="7" t="e">
        <f>B25/B29</f>
        <v>#DIV/0!</v>
      </c>
      <c r="D25" s="4"/>
    </row>
    <row r="26" spans="1:14" x14ac:dyDescent="0.25">
      <c r="A26" s="2" t="s">
        <v>44</v>
      </c>
      <c r="B26" s="2">
        <f>COUNTIF(T:T,3)</f>
        <v>0</v>
      </c>
      <c r="C26" s="7" t="e">
        <f>B26/B29</f>
        <v>#DIV/0!</v>
      </c>
      <c r="D26" s="4"/>
    </row>
    <row r="27" spans="1:14" x14ac:dyDescent="0.25">
      <c r="A27" s="2" t="s">
        <v>45</v>
      </c>
      <c r="B27" s="2">
        <f>COUNTIF(T:T,2)</f>
        <v>0</v>
      </c>
      <c r="C27" s="7" t="e">
        <f>B27/B29</f>
        <v>#DIV/0!</v>
      </c>
    </row>
    <row r="28" spans="1:14" x14ac:dyDescent="0.25">
      <c r="A28" s="2" t="s">
        <v>47</v>
      </c>
      <c r="B28" s="2">
        <f>COUNTIF(T:T,1)</f>
        <v>0</v>
      </c>
      <c r="C28" s="7" t="e">
        <f>B28/B29</f>
        <v>#DIV/0!</v>
      </c>
    </row>
    <row r="29" spans="1:14" x14ac:dyDescent="0.25">
      <c r="A29" s="6" t="s">
        <v>99</v>
      </c>
      <c r="B29" s="6">
        <f>SUM(B24:B28)</f>
        <v>0</v>
      </c>
      <c r="C29" s="9">
        <v>1</v>
      </c>
    </row>
    <row r="30" spans="1:14" x14ac:dyDescent="0.25">
      <c r="B30" s="1">
        <v>0</v>
      </c>
    </row>
    <row r="31" spans="1:14" x14ac:dyDescent="0.25">
      <c r="A31" s="3" t="s">
        <v>25</v>
      </c>
      <c r="B31" s="2" t="s">
        <v>100</v>
      </c>
      <c r="C31" s="7" t="s">
        <v>39</v>
      </c>
    </row>
    <row r="32" spans="1:14" x14ac:dyDescent="0.25">
      <c r="A32" s="2" t="s">
        <v>41</v>
      </c>
      <c r="B32" s="2">
        <f>COUNTIF(U:U,5)</f>
        <v>0</v>
      </c>
      <c r="C32" s="7" t="e">
        <f>B32/B37</f>
        <v>#DIV/0!</v>
      </c>
    </row>
    <row r="33" spans="1:4" x14ac:dyDescent="0.25">
      <c r="A33" s="2" t="s">
        <v>43</v>
      </c>
      <c r="B33" s="2">
        <f>COUNTIF(U:U,4)</f>
        <v>0</v>
      </c>
      <c r="C33" s="7" t="e">
        <f>B33/B37</f>
        <v>#DIV/0!</v>
      </c>
    </row>
    <row r="34" spans="1:4" x14ac:dyDescent="0.25">
      <c r="A34" s="2" t="s">
        <v>44</v>
      </c>
      <c r="B34" s="2">
        <f>COUNTIF(U:U,3)</f>
        <v>0</v>
      </c>
      <c r="C34" s="7" t="e">
        <f>B34/B37</f>
        <v>#DIV/0!</v>
      </c>
    </row>
    <row r="35" spans="1:4" x14ac:dyDescent="0.25">
      <c r="A35" s="2" t="s">
        <v>45</v>
      </c>
      <c r="B35" s="2">
        <f>COUNTIF(U:U,2)</f>
        <v>0</v>
      </c>
      <c r="C35" s="7" t="e">
        <f>B35/B37</f>
        <v>#DIV/0!</v>
      </c>
    </row>
    <row r="36" spans="1:4" x14ac:dyDescent="0.25">
      <c r="A36" s="2" t="s">
        <v>47</v>
      </c>
      <c r="B36" s="2">
        <f>COUNTIF(U:U,1)</f>
        <v>0</v>
      </c>
      <c r="C36" s="7" t="e">
        <f>B36/B37</f>
        <v>#DIV/0!</v>
      </c>
      <c r="D36" s="4"/>
    </row>
    <row r="37" spans="1:4" x14ac:dyDescent="0.25">
      <c r="A37" s="6" t="s">
        <v>99</v>
      </c>
      <c r="B37" s="6">
        <f>SUM(B32:B36)</f>
        <v>0</v>
      </c>
      <c r="C37" s="9">
        <v>1</v>
      </c>
    </row>
    <row r="38" spans="1:4" x14ac:dyDescent="0.25">
      <c r="B38" s="1">
        <v>0</v>
      </c>
    </row>
    <row r="39" spans="1:4" x14ac:dyDescent="0.25">
      <c r="A39" s="3" t="s">
        <v>26</v>
      </c>
      <c r="B39" s="2" t="s">
        <v>100</v>
      </c>
      <c r="C39" s="7" t="s">
        <v>39</v>
      </c>
    </row>
    <row r="40" spans="1:4" x14ac:dyDescent="0.25">
      <c r="A40" s="2" t="s">
        <v>41</v>
      </c>
      <c r="B40" s="2">
        <f>COUNTIF(V:V,5)</f>
        <v>0</v>
      </c>
      <c r="C40" s="7" t="e">
        <f>B40/B45</f>
        <v>#DIV/0!</v>
      </c>
    </row>
    <row r="41" spans="1:4" x14ac:dyDescent="0.25">
      <c r="A41" s="2" t="s">
        <v>43</v>
      </c>
      <c r="B41" s="2">
        <f>COUNTIF(V:V,4)</f>
        <v>0</v>
      </c>
      <c r="C41" s="7" t="e">
        <f>B41/B45</f>
        <v>#DIV/0!</v>
      </c>
    </row>
    <row r="42" spans="1:4" x14ac:dyDescent="0.25">
      <c r="A42" s="2" t="s">
        <v>44</v>
      </c>
      <c r="B42" s="2">
        <f>COUNTIF(V:V,3)</f>
        <v>0</v>
      </c>
      <c r="C42" s="7" t="e">
        <f>B42/B45</f>
        <v>#DIV/0!</v>
      </c>
    </row>
    <row r="43" spans="1:4" x14ac:dyDescent="0.25">
      <c r="A43" s="2" t="s">
        <v>45</v>
      </c>
      <c r="B43" s="2">
        <f>COUNTIF(V:V,2)</f>
        <v>0</v>
      </c>
      <c r="C43" s="7" t="e">
        <f>B43/B45</f>
        <v>#DIV/0!</v>
      </c>
    </row>
    <row r="44" spans="1:4" x14ac:dyDescent="0.25">
      <c r="A44" s="2" t="s">
        <v>47</v>
      </c>
      <c r="B44" s="2">
        <f>COUNTIF(V:V,1)</f>
        <v>0</v>
      </c>
      <c r="C44" s="7" t="e">
        <f>B44/B45</f>
        <v>#DIV/0!</v>
      </c>
      <c r="D44" s="4"/>
    </row>
    <row r="45" spans="1:4" x14ac:dyDescent="0.25">
      <c r="A45" s="6" t="s">
        <v>99</v>
      </c>
      <c r="B45" s="6">
        <f>SUM(B40:B44)</f>
        <v>0</v>
      </c>
      <c r="C45" s="9">
        <v>1</v>
      </c>
    </row>
    <row r="46" spans="1:4" x14ac:dyDescent="0.25">
      <c r="B46" s="1">
        <v>0</v>
      </c>
    </row>
    <row r="47" spans="1:4" x14ac:dyDescent="0.25">
      <c r="A47" s="3" t="s">
        <v>27</v>
      </c>
      <c r="B47" s="2" t="s">
        <v>100</v>
      </c>
      <c r="C47" s="7" t="s">
        <v>39</v>
      </c>
    </row>
    <row r="48" spans="1:4" x14ac:dyDescent="0.25">
      <c r="A48" s="2" t="s">
        <v>41</v>
      </c>
      <c r="B48" s="2">
        <f>COUNTIF(W:W,5)</f>
        <v>0</v>
      </c>
      <c r="C48" s="7" t="e">
        <f>B48/B53</f>
        <v>#DIV/0!</v>
      </c>
    </row>
    <row r="49" spans="1:4" x14ac:dyDescent="0.25">
      <c r="A49" s="2" t="s">
        <v>43</v>
      </c>
      <c r="B49" s="2">
        <f>COUNTIF(W:W,4)</f>
        <v>0</v>
      </c>
      <c r="C49" s="7" t="e">
        <f>B49/B53</f>
        <v>#DIV/0!</v>
      </c>
    </row>
    <row r="50" spans="1:4" x14ac:dyDescent="0.25">
      <c r="A50" s="2" t="s">
        <v>44</v>
      </c>
      <c r="B50" s="2">
        <f>COUNTIF(W:W,3)</f>
        <v>0</v>
      </c>
      <c r="C50" s="7" t="e">
        <f>B50/B53</f>
        <v>#DIV/0!</v>
      </c>
    </row>
    <row r="51" spans="1:4" x14ac:dyDescent="0.25">
      <c r="A51" s="2" t="s">
        <v>45</v>
      </c>
      <c r="B51" s="2">
        <f>COUNTIF(W:W,2)</f>
        <v>0</v>
      </c>
      <c r="C51" s="7"/>
    </row>
    <row r="52" spans="1:4" x14ac:dyDescent="0.25">
      <c r="A52" s="2" t="s">
        <v>47</v>
      </c>
      <c r="B52" s="2">
        <f>COUNTIF(W:W,1)</f>
        <v>0</v>
      </c>
      <c r="C52" s="7"/>
      <c r="D52" s="4"/>
    </row>
    <row r="53" spans="1:4" x14ac:dyDescent="0.25">
      <c r="A53" s="6" t="s">
        <v>99</v>
      </c>
      <c r="B53" s="6">
        <f>SUM(B48:B52)</f>
        <v>0</v>
      </c>
      <c r="C53" s="9">
        <v>1</v>
      </c>
    </row>
    <row r="54" spans="1:4" x14ac:dyDescent="0.25">
      <c r="B54" s="1">
        <v>0</v>
      </c>
    </row>
    <row r="55" spans="1:4" x14ac:dyDescent="0.25">
      <c r="A55" s="3" t="s">
        <v>28</v>
      </c>
      <c r="B55" s="2" t="s">
        <v>100</v>
      </c>
      <c r="C55" s="7" t="s">
        <v>39</v>
      </c>
    </row>
    <row r="56" spans="1:4" x14ac:dyDescent="0.25">
      <c r="A56" s="2" t="s">
        <v>41</v>
      </c>
      <c r="B56" s="2">
        <f>COUNTIF(X:X,5)</f>
        <v>0</v>
      </c>
      <c r="C56" s="7" t="e">
        <f>B56/B61</f>
        <v>#DIV/0!</v>
      </c>
    </row>
    <row r="57" spans="1:4" x14ac:dyDescent="0.25">
      <c r="A57" s="2" t="s">
        <v>43</v>
      </c>
      <c r="B57" s="2">
        <f>COUNTIF(X:X,4)</f>
        <v>0</v>
      </c>
      <c r="C57" s="7" t="e">
        <f>B57/B61</f>
        <v>#DIV/0!</v>
      </c>
    </row>
    <row r="58" spans="1:4" x14ac:dyDescent="0.25">
      <c r="A58" s="2" t="s">
        <v>44</v>
      </c>
      <c r="B58" s="2">
        <f>COUNTIF(X:X,3)</f>
        <v>0</v>
      </c>
      <c r="C58" s="7" t="e">
        <f>B58/B61</f>
        <v>#DIV/0!</v>
      </c>
    </row>
    <row r="59" spans="1:4" x14ac:dyDescent="0.25">
      <c r="A59" s="2" t="s">
        <v>45</v>
      </c>
      <c r="B59" s="2">
        <f>COUNTIF(X:X,2)</f>
        <v>0</v>
      </c>
      <c r="C59" s="7" t="e">
        <f>B59/B61</f>
        <v>#DIV/0!</v>
      </c>
    </row>
    <row r="60" spans="1:4" x14ac:dyDescent="0.25">
      <c r="A60" s="2" t="s">
        <v>47</v>
      </c>
      <c r="B60" s="2">
        <f>COUNTIF(X:X,1)</f>
        <v>0</v>
      </c>
      <c r="C60" s="7" t="e">
        <f>B60/B61</f>
        <v>#DIV/0!</v>
      </c>
      <c r="D60" s="4"/>
    </row>
    <row r="61" spans="1:4" x14ac:dyDescent="0.25">
      <c r="A61" s="6" t="s">
        <v>99</v>
      </c>
      <c r="B61" s="6">
        <f>SUM(B56:B60)</f>
        <v>0</v>
      </c>
      <c r="C61" s="9">
        <v>1</v>
      </c>
    </row>
    <row r="62" spans="1:4" x14ac:dyDescent="0.25">
      <c r="B62" s="1">
        <v>0</v>
      </c>
    </row>
    <row r="63" spans="1:4" x14ac:dyDescent="0.25">
      <c r="A63" s="3" t="s">
        <v>29</v>
      </c>
      <c r="B63" s="2" t="s">
        <v>100</v>
      </c>
      <c r="C63" s="7" t="s">
        <v>39</v>
      </c>
    </row>
    <row r="64" spans="1:4" x14ac:dyDescent="0.25">
      <c r="A64" s="2" t="s">
        <v>41</v>
      </c>
      <c r="B64" s="2">
        <f>COUNTIF(Y:Y,5)</f>
        <v>0</v>
      </c>
      <c r="C64" s="7" t="e">
        <f>B64/B69</f>
        <v>#DIV/0!</v>
      </c>
    </row>
    <row r="65" spans="1:4" x14ac:dyDescent="0.25">
      <c r="A65" s="2" t="s">
        <v>43</v>
      </c>
      <c r="B65" s="2">
        <f>COUNTIF(Y:Y,4)</f>
        <v>0</v>
      </c>
      <c r="C65" s="7" t="e">
        <f>B65/B69</f>
        <v>#DIV/0!</v>
      </c>
    </row>
    <row r="66" spans="1:4" x14ac:dyDescent="0.25">
      <c r="A66" s="2" t="s">
        <v>44</v>
      </c>
      <c r="B66" s="2">
        <f>COUNTIF(Y:Y,3)</f>
        <v>0</v>
      </c>
      <c r="C66" s="7" t="e">
        <f>B66/B69</f>
        <v>#DIV/0!</v>
      </c>
    </row>
    <row r="67" spans="1:4" x14ac:dyDescent="0.25">
      <c r="A67" s="2" t="s">
        <v>45</v>
      </c>
      <c r="B67" s="2">
        <f>COUNTIF(Y:Y,2)</f>
        <v>0</v>
      </c>
      <c r="C67" s="7" t="e">
        <f>B67/B69</f>
        <v>#DIV/0!</v>
      </c>
    </row>
    <row r="68" spans="1:4" x14ac:dyDescent="0.25">
      <c r="A68" s="2" t="s">
        <v>47</v>
      </c>
      <c r="B68" s="2">
        <f>COUNTIF(Y:Y,1)</f>
        <v>0</v>
      </c>
      <c r="C68" s="7" t="e">
        <f>B68/B69</f>
        <v>#DIV/0!</v>
      </c>
      <c r="D68" s="4"/>
    </row>
    <row r="69" spans="1:4" x14ac:dyDescent="0.25">
      <c r="A69" s="6" t="s">
        <v>99</v>
      </c>
      <c r="B69" s="6">
        <f>SUM(B64:B68)</f>
        <v>0</v>
      </c>
      <c r="C69" s="9">
        <v>1</v>
      </c>
    </row>
    <row r="70" spans="1:4" x14ac:dyDescent="0.25">
      <c r="B70" s="1">
        <v>0</v>
      </c>
    </row>
    <row r="71" spans="1:4" x14ac:dyDescent="0.25">
      <c r="A71" s="3" t="s">
        <v>66</v>
      </c>
      <c r="B71" s="2" t="s">
        <v>100</v>
      </c>
      <c r="C71" s="7" t="s">
        <v>39</v>
      </c>
    </row>
    <row r="72" spans="1:4" x14ac:dyDescent="0.25">
      <c r="A72" s="2" t="s">
        <v>41</v>
      </c>
      <c r="B72" s="2">
        <f>COUNTIF(Z:Z,5)</f>
        <v>0</v>
      </c>
      <c r="C72" s="7" t="e">
        <f>B72/B77</f>
        <v>#DIV/0!</v>
      </c>
    </row>
    <row r="73" spans="1:4" x14ac:dyDescent="0.25">
      <c r="A73" s="2" t="s">
        <v>43</v>
      </c>
      <c r="B73" s="2">
        <f>COUNTIF(Z:Z,4)</f>
        <v>0</v>
      </c>
      <c r="C73" s="7" t="e">
        <f>B73/B77</f>
        <v>#DIV/0!</v>
      </c>
    </row>
    <row r="74" spans="1:4" x14ac:dyDescent="0.25">
      <c r="A74" s="2" t="s">
        <v>44</v>
      </c>
      <c r="B74" s="2">
        <f>COUNTIF(Z:Z,3)</f>
        <v>0</v>
      </c>
      <c r="C74" s="7" t="e">
        <f>B74/B77</f>
        <v>#DIV/0!</v>
      </c>
    </row>
    <row r="75" spans="1:4" x14ac:dyDescent="0.25">
      <c r="A75" s="2" t="s">
        <v>45</v>
      </c>
      <c r="B75" s="2">
        <f>COUNTIF(Z:Z,2)</f>
        <v>0</v>
      </c>
      <c r="C75" s="7" t="e">
        <f>B75/B77</f>
        <v>#DIV/0!</v>
      </c>
    </row>
    <row r="76" spans="1:4" x14ac:dyDescent="0.25">
      <c r="A76" s="2" t="s">
        <v>47</v>
      </c>
      <c r="B76" s="2">
        <f>COUNTIF(Z:Z,1)</f>
        <v>0</v>
      </c>
      <c r="C76" s="7" t="e">
        <f>B76/B77</f>
        <v>#DIV/0!</v>
      </c>
    </row>
    <row r="77" spans="1:4" x14ac:dyDescent="0.25">
      <c r="A77" s="6" t="s">
        <v>99</v>
      </c>
      <c r="B77" s="6">
        <f>SUM(B72:B76)</f>
        <v>0</v>
      </c>
      <c r="C77" s="9">
        <v>1</v>
      </c>
    </row>
    <row r="78" spans="1:4" x14ac:dyDescent="0.25">
      <c r="B78" s="1">
        <v>0</v>
      </c>
    </row>
    <row r="79" spans="1:4" x14ac:dyDescent="0.25">
      <c r="A79" s="3" t="s">
        <v>30</v>
      </c>
      <c r="B79" s="2" t="s">
        <v>100</v>
      </c>
      <c r="C79" s="7" t="s">
        <v>39</v>
      </c>
    </row>
    <row r="80" spans="1:4" x14ac:dyDescent="0.25">
      <c r="A80" s="2" t="s">
        <v>41</v>
      </c>
      <c r="B80" s="2">
        <f>COUNTIF(AA:AA,5)</f>
        <v>0</v>
      </c>
      <c r="C80" s="7" t="e">
        <f>B80/B85</f>
        <v>#DIV/0!</v>
      </c>
    </row>
    <row r="81" spans="1:3" x14ac:dyDescent="0.25">
      <c r="A81" s="2" t="s">
        <v>43</v>
      </c>
      <c r="B81" s="2">
        <f>COUNTIF(AA:AA,4)</f>
        <v>0</v>
      </c>
      <c r="C81" s="7" t="e">
        <f>B81/B85</f>
        <v>#DIV/0!</v>
      </c>
    </row>
    <row r="82" spans="1:3" x14ac:dyDescent="0.25">
      <c r="A82" s="2" t="s">
        <v>44</v>
      </c>
      <c r="B82" s="2">
        <f>COUNTIF(AA:AA,3)</f>
        <v>0</v>
      </c>
      <c r="C82" s="7" t="e">
        <f>B82/B85</f>
        <v>#DIV/0!</v>
      </c>
    </row>
    <row r="83" spans="1:3" x14ac:dyDescent="0.25">
      <c r="A83" s="2" t="s">
        <v>45</v>
      </c>
      <c r="B83" s="2">
        <f>COUNTIF(AA:AA,2)</f>
        <v>0</v>
      </c>
      <c r="C83" s="7" t="e">
        <f>B83/B85</f>
        <v>#DIV/0!</v>
      </c>
    </row>
    <row r="84" spans="1:3" x14ac:dyDescent="0.25">
      <c r="A84" s="2" t="s">
        <v>47</v>
      </c>
      <c r="B84" s="2">
        <f>COUNTIF(AA:AA,1)</f>
        <v>0</v>
      </c>
      <c r="C84" s="7" t="e">
        <f>B84/B85</f>
        <v>#DIV/0!</v>
      </c>
    </row>
    <row r="85" spans="1:3" x14ac:dyDescent="0.25">
      <c r="A85" s="6" t="s">
        <v>99</v>
      </c>
      <c r="B85" s="6">
        <f>SUM(B80:B84)</f>
        <v>0</v>
      </c>
      <c r="C85" s="9">
        <v>1</v>
      </c>
    </row>
    <row r="86" spans="1:3" x14ac:dyDescent="0.25">
      <c r="B86" s="1">
        <v>0</v>
      </c>
    </row>
    <row r="87" spans="1:3" x14ac:dyDescent="0.25">
      <c r="A87" s="3" t="s">
        <v>31</v>
      </c>
      <c r="B87" s="2" t="s">
        <v>100</v>
      </c>
      <c r="C87" s="7" t="s">
        <v>39</v>
      </c>
    </row>
    <row r="88" spans="1:3" x14ac:dyDescent="0.25">
      <c r="A88" s="2" t="s">
        <v>41</v>
      </c>
      <c r="B88" s="2">
        <f>COUNTIF(AB:AB,5)</f>
        <v>0</v>
      </c>
      <c r="C88" s="7" t="e">
        <f>B88/B93</f>
        <v>#DIV/0!</v>
      </c>
    </row>
    <row r="89" spans="1:3" x14ac:dyDescent="0.25">
      <c r="A89" s="2" t="s">
        <v>43</v>
      </c>
      <c r="B89" s="2">
        <f>COUNTIF(AB:AB,4)</f>
        <v>0</v>
      </c>
      <c r="C89" s="7" t="e">
        <f>B89/B93</f>
        <v>#DIV/0!</v>
      </c>
    </row>
    <row r="90" spans="1:3" x14ac:dyDescent="0.25">
      <c r="A90" s="2" t="s">
        <v>44</v>
      </c>
      <c r="B90" s="2">
        <f>COUNTIF(AB:AB,3)</f>
        <v>0</v>
      </c>
      <c r="C90" s="7" t="e">
        <f>B90/B93</f>
        <v>#DIV/0!</v>
      </c>
    </row>
    <row r="91" spans="1:3" x14ac:dyDescent="0.25">
      <c r="A91" s="2" t="s">
        <v>45</v>
      </c>
      <c r="B91" s="2">
        <f>COUNTIF(AB:AB,2)</f>
        <v>0</v>
      </c>
      <c r="C91" s="7"/>
    </row>
    <row r="92" spans="1:3" x14ac:dyDescent="0.25">
      <c r="A92" s="2" t="s">
        <v>47</v>
      </c>
      <c r="B92" s="2">
        <f>COUNTIF(AB:AB,1)</f>
        <v>0</v>
      </c>
      <c r="C92" s="7"/>
    </row>
    <row r="93" spans="1:3" x14ac:dyDescent="0.25">
      <c r="A93" s="6" t="s">
        <v>99</v>
      </c>
      <c r="B93" s="6">
        <f>SUM(B88:B92)</f>
        <v>0</v>
      </c>
      <c r="C93" s="9">
        <v>1</v>
      </c>
    </row>
    <row r="94" spans="1:3" x14ac:dyDescent="0.25">
      <c r="B94" s="1">
        <v>0</v>
      </c>
    </row>
    <row r="95" spans="1:3" x14ac:dyDescent="0.25">
      <c r="A95" s="3" t="s">
        <v>32</v>
      </c>
      <c r="B95" s="2" t="s">
        <v>100</v>
      </c>
      <c r="C95" s="7" t="s">
        <v>39</v>
      </c>
    </row>
    <row r="96" spans="1:3" x14ac:dyDescent="0.25">
      <c r="A96" s="2" t="s">
        <v>41</v>
      </c>
      <c r="B96" s="2">
        <f>COUNTIF(AC:AC,5)</f>
        <v>0</v>
      </c>
      <c r="C96" s="7" t="e">
        <f>B96/B101</f>
        <v>#DIV/0!</v>
      </c>
    </row>
    <row r="97" spans="1:3" x14ac:dyDescent="0.25">
      <c r="A97" s="2" t="s">
        <v>43</v>
      </c>
      <c r="B97" s="2">
        <f>COUNTIF(AC:AC,4)</f>
        <v>0</v>
      </c>
      <c r="C97" s="7" t="e">
        <f>B97/B101</f>
        <v>#DIV/0!</v>
      </c>
    </row>
    <row r="98" spans="1:3" x14ac:dyDescent="0.25">
      <c r="A98" s="2" t="s">
        <v>44</v>
      </c>
      <c r="B98" s="2">
        <f>COUNTIF(AC:AC,3)</f>
        <v>0</v>
      </c>
      <c r="C98" s="7" t="e">
        <f>B98/B101</f>
        <v>#DIV/0!</v>
      </c>
    </row>
    <row r="99" spans="1:3" x14ac:dyDescent="0.25">
      <c r="A99" s="2" t="s">
        <v>45</v>
      </c>
      <c r="B99" s="2">
        <f>COUNTIF(AC:AC,2)</f>
        <v>0</v>
      </c>
      <c r="C99" s="7" t="e">
        <f>B99/B101</f>
        <v>#DIV/0!</v>
      </c>
    </row>
    <row r="100" spans="1:3" x14ac:dyDescent="0.25">
      <c r="A100" s="2" t="s">
        <v>47</v>
      </c>
      <c r="B100" s="2">
        <f>COUNTIF(AC:AC,1)</f>
        <v>0</v>
      </c>
      <c r="C100" s="7" t="e">
        <f>B100/B101</f>
        <v>#DIV/0!</v>
      </c>
    </row>
    <row r="101" spans="1:3" x14ac:dyDescent="0.25">
      <c r="A101" s="6" t="s">
        <v>99</v>
      </c>
      <c r="B101" s="6">
        <f>SUM(B96:B100)</f>
        <v>0</v>
      </c>
      <c r="C101" s="9">
        <v>1</v>
      </c>
    </row>
    <row r="102" spans="1:3" x14ac:dyDescent="0.25">
      <c r="B102" s="1">
        <v>0</v>
      </c>
    </row>
    <row r="103" spans="1:3" x14ac:dyDescent="0.25">
      <c r="A103" s="3" t="s">
        <v>33</v>
      </c>
      <c r="B103" s="2" t="s">
        <v>100</v>
      </c>
      <c r="C103" s="7" t="s">
        <v>39</v>
      </c>
    </row>
    <row r="104" spans="1:3" x14ac:dyDescent="0.25">
      <c r="A104" s="2" t="s">
        <v>41</v>
      </c>
      <c r="B104" s="2">
        <f>COUNTIF(AD:AD,5)</f>
        <v>0</v>
      </c>
      <c r="C104" s="7" t="e">
        <f>B104/B109</f>
        <v>#DIV/0!</v>
      </c>
    </row>
    <row r="105" spans="1:3" x14ac:dyDescent="0.25">
      <c r="A105" s="2" t="s">
        <v>43</v>
      </c>
      <c r="B105" s="2">
        <f>COUNTIF(AD:AD,4)</f>
        <v>0</v>
      </c>
      <c r="C105" s="7" t="e">
        <f>B105/B109</f>
        <v>#DIV/0!</v>
      </c>
    </row>
    <row r="106" spans="1:3" x14ac:dyDescent="0.25">
      <c r="A106" s="2" t="s">
        <v>44</v>
      </c>
      <c r="B106" s="2">
        <f>COUNTIF(AD:AD,3)</f>
        <v>0</v>
      </c>
      <c r="C106" s="7" t="e">
        <f>B106/B109</f>
        <v>#DIV/0!</v>
      </c>
    </row>
    <row r="107" spans="1:3" x14ac:dyDescent="0.25">
      <c r="A107" s="2" t="s">
        <v>45</v>
      </c>
      <c r="B107" s="2">
        <f>COUNTIF(AD:AD,2)</f>
        <v>0</v>
      </c>
      <c r="C107" s="7" t="e">
        <f>B107/B109</f>
        <v>#DIV/0!</v>
      </c>
    </row>
    <row r="108" spans="1:3" x14ac:dyDescent="0.25">
      <c r="A108" s="2" t="s">
        <v>47</v>
      </c>
      <c r="B108" s="2">
        <f>COUNTIF(AD:AD,1)</f>
        <v>0</v>
      </c>
      <c r="C108" s="7" t="e">
        <f>B108/B109</f>
        <v>#DIV/0!</v>
      </c>
    </row>
    <row r="109" spans="1:3" x14ac:dyDescent="0.25">
      <c r="A109" s="6" t="s">
        <v>99</v>
      </c>
      <c r="B109" s="6">
        <f>SUM(B104:B108)</f>
        <v>0</v>
      </c>
      <c r="C109" s="9">
        <v>1</v>
      </c>
    </row>
    <row r="110" spans="1:3" x14ac:dyDescent="0.25">
      <c r="B110" s="1">
        <v>0</v>
      </c>
    </row>
    <row r="111" spans="1:3" x14ac:dyDescent="0.25">
      <c r="A111" s="3" t="s">
        <v>34</v>
      </c>
      <c r="B111" s="2" t="s">
        <v>100</v>
      </c>
      <c r="C111" s="7" t="s">
        <v>39</v>
      </c>
    </row>
    <row r="112" spans="1:3" x14ac:dyDescent="0.25">
      <c r="A112" s="2" t="s">
        <v>41</v>
      </c>
      <c r="B112" s="2">
        <f>COUNTIF(AE:AE,5)</f>
        <v>0</v>
      </c>
      <c r="C112" s="7" t="e">
        <f>B112/B117</f>
        <v>#DIV/0!</v>
      </c>
    </row>
    <row r="113" spans="1:3" x14ac:dyDescent="0.25">
      <c r="A113" s="2" t="s">
        <v>43</v>
      </c>
      <c r="B113" s="2">
        <f>COUNTIF(AE:AE,4)</f>
        <v>0</v>
      </c>
      <c r="C113" s="7" t="e">
        <f>B113/B117</f>
        <v>#DIV/0!</v>
      </c>
    </row>
    <row r="114" spans="1:3" x14ac:dyDescent="0.25">
      <c r="A114" s="2" t="s">
        <v>44</v>
      </c>
      <c r="B114" s="2">
        <f>COUNTIF(AE:AE,3)</f>
        <v>0</v>
      </c>
      <c r="C114" s="7" t="e">
        <f>B114/B117</f>
        <v>#DIV/0!</v>
      </c>
    </row>
    <row r="115" spans="1:3" x14ac:dyDescent="0.25">
      <c r="A115" s="2" t="s">
        <v>45</v>
      </c>
      <c r="B115" s="2">
        <f>COUNTIF(AE:AE,2)</f>
        <v>0</v>
      </c>
      <c r="C115" s="7" t="e">
        <f>B115/B117</f>
        <v>#DIV/0!</v>
      </c>
    </row>
    <row r="116" spans="1:3" x14ac:dyDescent="0.25">
      <c r="A116" s="2" t="s">
        <v>47</v>
      </c>
      <c r="B116" s="2">
        <f>COUNTIF(AE:AE,1)</f>
        <v>0</v>
      </c>
      <c r="C116" s="7" t="e">
        <f>B116/B117</f>
        <v>#DIV/0!</v>
      </c>
    </row>
    <row r="117" spans="1:3" x14ac:dyDescent="0.25">
      <c r="A117" s="6" t="s">
        <v>99</v>
      </c>
      <c r="B117" s="6">
        <f>SUM(B112:B116)</f>
        <v>0</v>
      </c>
      <c r="C117" s="9">
        <v>1</v>
      </c>
    </row>
    <row r="118" spans="1:3" x14ac:dyDescent="0.25">
      <c r="B118" s="1">
        <v>0</v>
      </c>
    </row>
    <row r="119" spans="1:3" x14ac:dyDescent="0.25">
      <c r="A119" s="3" t="s">
        <v>23</v>
      </c>
      <c r="B119" s="2" t="s">
        <v>100</v>
      </c>
      <c r="C119" s="7" t="s">
        <v>39</v>
      </c>
    </row>
    <row r="120" spans="1:3" x14ac:dyDescent="0.25">
      <c r="A120" s="2" t="s">
        <v>41</v>
      </c>
      <c r="B120" s="2">
        <f>COUNTIF(AF:AF,5)</f>
        <v>0</v>
      </c>
      <c r="C120" s="7" t="e">
        <f>B120/B125</f>
        <v>#DIV/0!</v>
      </c>
    </row>
    <row r="121" spans="1:3" x14ac:dyDescent="0.25">
      <c r="A121" s="2" t="s">
        <v>43</v>
      </c>
      <c r="B121" s="2">
        <f>COUNTIF(AF:AF,4)</f>
        <v>0</v>
      </c>
      <c r="C121" s="7" t="e">
        <f>B121/B125</f>
        <v>#DIV/0!</v>
      </c>
    </row>
    <row r="122" spans="1:3" x14ac:dyDescent="0.25">
      <c r="A122" s="2" t="s">
        <v>44</v>
      </c>
      <c r="B122" s="2">
        <f>COUNTIF(AF:AF,3)</f>
        <v>0</v>
      </c>
      <c r="C122" s="7" t="e">
        <f>B122/B125</f>
        <v>#DIV/0!</v>
      </c>
    </row>
    <row r="123" spans="1:3" x14ac:dyDescent="0.25">
      <c r="A123" s="2" t="s">
        <v>45</v>
      </c>
      <c r="B123" s="2">
        <f>COUNTIF(AF:AF,2)</f>
        <v>0</v>
      </c>
      <c r="C123" s="7" t="e">
        <f>B123/B125</f>
        <v>#DIV/0!</v>
      </c>
    </row>
    <row r="124" spans="1:3" x14ac:dyDescent="0.25">
      <c r="A124" s="2" t="s">
        <v>47</v>
      </c>
      <c r="B124" s="2">
        <f>COUNTIF(AF:AF,1)</f>
        <v>0</v>
      </c>
      <c r="C124" s="7" t="e">
        <f>B124/B125</f>
        <v>#DIV/0!</v>
      </c>
    </row>
    <row r="125" spans="1:3" x14ac:dyDescent="0.25">
      <c r="A125" s="6" t="s">
        <v>99</v>
      </c>
      <c r="B125" s="6">
        <f>SUM(B120:B124)</f>
        <v>0</v>
      </c>
      <c r="C125" s="9">
        <v>1</v>
      </c>
    </row>
    <row r="127" spans="1:3" x14ac:dyDescent="0.25">
      <c r="A127" s="13" t="s">
        <v>85</v>
      </c>
      <c r="B127" s="1">
        <v>0</v>
      </c>
    </row>
    <row r="128" spans="1:3" x14ac:dyDescent="0.25">
      <c r="B128" s="1">
        <v>0</v>
      </c>
    </row>
    <row r="129" spans="1:3" x14ac:dyDescent="0.25">
      <c r="A129" s="3" t="s">
        <v>35</v>
      </c>
      <c r="B129" s="2" t="s">
        <v>100</v>
      </c>
      <c r="C129" s="7" t="s">
        <v>39</v>
      </c>
    </row>
    <row r="130" spans="1:3" x14ac:dyDescent="0.25">
      <c r="A130" s="2" t="s">
        <v>36</v>
      </c>
      <c r="B130" s="2">
        <f>COUNTIF(AG:AG,1)</f>
        <v>0</v>
      </c>
      <c r="C130" s="7" t="e">
        <f>B130/B135</f>
        <v>#DIV/0!</v>
      </c>
    </row>
    <row r="131" spans="1:3" x14ac:dyDescent="0.25">
      <c r="A131" s="2" t="s">
        <v>86</v>
      </c>
      <c r="B131" s="2">
        <f>COUNTIF(AG:AG,2)</f>
        <v>0</v>
      </c>
      <c r="C131" s="7" t="e">
        <f>B131/B135</f>
        <v>#DIV/0!</v>
      </c>
    </row>
    <row r="132" spans="1:3" x14ac:dyDescent="0.25">
      <c r="A132" s="2" t="s">
        <v>44</v>
      </c>
      <c r="B132" s="2">
        <f>COUNTIF(AG:AG,3)</f>
        <v>0</v>
      </c>
      <c r="C132" s="7" t="e">
        <f>B132/B135</f>
        <v>#DIV/0!</v>
      </c>
    </row>
    <row r="133" spans="1:3" x14ac:dyDescent="0.25">
      <c r="A133" s="2" t="s">
        <v>88</v>
      </c>
      <c r="B133" s="2">
        <f>COUNTIF(AG:AG,4)</f>
        <v>0</v>
      </c>
      <c r="C133" s="7" t="e">
        <f>B133/B135</f>
        <v>#DIV/0!</v>
      </c>
    </row>
    <row r="134" spans="1:3" x14ac:dyDescent="0.25">
      <c r="A134" s="2" t="s">
        <v>89</v>
      </c>
      <c r="B134" s="2">
        <f>COUNTIF(AG:AG,5)</f>
        <v>0</v>
      </c>
      <c r="C134" s="7" t="e">
        <f>B134/B135</f>
        <v>#DIV/0!</v>
      </c>
    </row>
    <row r="135" spans="1:3" x14ac:dyDescent="0.25">
      <c r="A135" s="6" t="s">
        <v>99</v>
      </c>
      <c r="B135" s="6">
        <f>SUM(B130:B134)</f>
        <v>0</v>
      </c>
      <c r="C135" s="9">
        <v>1</v>
      </c>
    </row>
    <row r="136" spans="1:3" x14ac:dyDescent="0.25">
      <c r="A136" s="13"/>
      <c r="B136" s="1">
        <v>0</v>
      </c>
    </row>
    <row r="137" spans="1:3" x14ac:dyDescent="0.25">
      <c r="A137" s="3" t="s">
        <v>90</v>
      </c>
      <c r="B137" s="5" t="s">
        <v>100</v>
      </c>
      <c r="C137" s="12" t="s">
        <v>39</v>
      </c>
    </row>
    <row r="138" spans="1:3" x14ac:dyDescent="0.25">
      <c r="A138" s="2" t="s">
        <v>1</v>
      </c>
      <c r="B138" s="2">
        <f>COUNTIF(AH:AH,"*17-1*")</f>
        <v>0</v>
      </c>
      <c r="C138" s="7" t="e">
        <f>B138/B145</f>
        <v>#DIV/0!</v>
      </c>
    </row>
    <row r="139" spans="1:3" x14ac:dyDescent="0.25">
      <c r="A139" s="2" t="s">
        <v>2</v>
      </c>
      <c r="B139" s="2">
        <f>COUNTIF(AH:AH,"*17-2*")</f>
        <v>0</v>
      </c>
      <c r="C139" s="7" t="e">
        <f>B139/B145</f>
        <v>#DIV/0!</v>
      </c>
    </row>
    <row r="140" spans="1:3" x14ac:dyDescent="0.25">
      <c r="A140" s="2" t="s">
        <v>3</v>
      </c>
      <c r="B140" s="2">
        <f>COUNTIF(AH:AH,"*17-3*")</f>
        <v>0</v>
      </c>
      <c r="C140" s="7" t="e">
        <f>B140/B145</f>
        <v>#DIV/0!</v>
      </c>
    </row>
    <row r="141" spans="1:3" x14ac:dyDescent="0.25">
      <c r="A141" s="2" t="s">
        <v>4</v>
      </c>
      <c r="B141" s="2">
        <f>COUNTIF(AH:AH,"*17-4*")</f>
        <v>0</v>
      </c>
      <c r="C141" s="7" t="e">
        <f>B141/B145</f>
        <v>#DIV/0!</v>
      </c>
    </row>
    <row r="142" spans="1:3" x14ac:dyDescent="0.25">
      <c r="A142" s="2" t="s">
        <v>5</v>
      </c>
      <c r="B142" s="2">
        <f>COUNTIF(AH:AH,"*17-5*")</f>
        <v>0</v>
      </c>
      <c r="C142" s="7" t="e">
        <f>B142/B145</f>
        <v>#DIV/0!</v>
      </c>
    </row>
    <row r="143" spans="1:3" x14ac:dyDescent="0.25">
      <c r="A143" s="2" t="s">
        <v>6</v>
      </c>
      <c r="B143" s="2">
        <f>COUNTIF(AH:AH,"*17-6*")</f>
        <v>0</v>
      </c>
      <c r="C143" s="7" t="e">
        <f>B143/B145</f>
        <v>#DIV/0!</v>
      </c>
    </row>
    <row r="144" spans="1:3" x14ac:dyDescent="0.25">
      <c r="A144" s="2" t="s">
        <v>7</v>
      </c>
      <c r="B144" s="2">
        <f>COUNTIF(AH:AH,"*17-7*")</f>
        <v>0</v>
      </c>
      <c r="C144" s="7" t="e">
        <f>B144/B145</f>
        <v>#DIV/0!</v>
      </c>
    </row>
    <row r="145" spans="1:3" x14ac:dyDescent="0.25">
      <c r="A145" s="6" t="s">
        <v>99</v>
      </c>
      <c r="B145" s="6">
        <f>SUM(B138:B144)</f>
        <v>0</v>
      </c>
      <c r="C145" s="9" t="e">
        <f>SUM(C138:C144)</f>
        <v>#DIV/0!</v>
      </c>
    </row>
    <row r="146" spans="1:3" x14ac:dyDescent="0.25">
      <c r="B146" s="1">
        <v>0</v>
      </c>
    </row>
    <row r="147" spans="1:3" x14ac:dyDescent="0.25">
      <c r="A147" s="3" t="s">
        <v>91</v>
      </c>
      <c r="B147" s="5" t="s">
        <v>100</v>
      </c>
      <c r="C147" s="12" t="s">
        <v>39</v>
      </c>
    </row>
    <row r="148" spans="1:3" x14ac:dyDescent="0.25">
      <c r="A148" s="2" t="s">
        <v>8</v>
      </c>
      <c r="B148" s="2">
        <f>COUNTIF(AI:AI,"*18-1@*")</f>
        <v>0</v>
      </c>
      <c r="C148" s="7" t="e">
        <f>B148/B162</f>
        <v>#DIV/0!</v>
      </c>
    </row>
    <row r="149" spans="1:3" x14ac:dyDescent="0.25">
      <c r="A149" s="2" t="s">
        <v>9</v>
      </c>
      <c r="B149" s="2">
        <f>COUNTIF(AI:AI,"*18-2*")</f>
        <v>0</v>
      </c>
      <c r="C149" s="7" t="e">
        <f>B149/B162</f>
        <v>#DIV/0!</v>
      </c>
    </row>
    <row r="150" spans="1:3" x14ac:dyDescent="0.25">
      <c r="A150" s="2" t="s">
        <v>10</v>
      </c>
      <c r="B150" s="2">
        <f>COUNTIF(AI:AI,"*18-3*")</f>
        <v>0</v>
      </c>
      <c r="C150" s="7" t="e">
        <f>B150/B162</f>
        <v>#DIV/0!</v>
      </c>
    </row>
    <row r="151" spans="1:3" x14ac:dyDescent="0.25">
      <c r="A151" s="2" t="s">
        <v>11</v>
      </c>
      <c r="B151" s="2">
        <f>COUNTIF(AI:AI,"*18-4*")</f>
        <v>0</v>
      </c>
      <c r="C151" s="7" t="e">
        <f>B151/B162</f>
        <v>#DIV/0!</v>
      </c>
    </row>
    <row r="152" spans="1:3" x14ac:dyDescent="0.25">
      <c r="A152" s="2" t="s">
        <v>12</v>
      </c>
      <c r="B152" s="2">
        <f>COUNTIF(AI:AI,"*18-5*")</f>
        <v>0</v>
      </c>
      <c r="C152" s="7" t="e">
        <f>B152/B162</f>
        <v>#DIV/0!</v>
      </c>
    </row>
    <row r="153" spans="1:3" x14ac:dyDescent="0.25">
      <c r="A153" s="2" t="s">
        <v>13</v>
      </c>
      <c r="B153" s="2">
        <f>COUNTIF(AI:AI,"*18-6*")</f>
        <v>0</v>
      </c>
      <c r="C153" s="7" t="e">
        <f>B153/B162</f>
        <v>#DIV/0!</v>
      </c>
    </row>
    <row r="154" spans="1:3" x14ac:dyDescent="0.25">
      <c r="A154" s="2" t="s">
        <v>14</v>
      </c>
      <c r="B154" s="2">
        <f>COUNTIF(AI:AI,"*18-7*")</f>
        <v>0</v>
      </c>
      <c r="C154" s="7" t="e">
        <f>B154/B162</f>
        <v>#DIV/0!</v>
      </c>
    </row>
    <row r="155" spans="1:3" x14ac:dyDescent="0.25">
      <c r="A155" s="2" t="s">
        <v>15</v>
      </c>
      <c r="B155" s="2">
        <f>COUNTIF(AI:AI,"*18-8*")</f>
        <v>0</v>
      </c>
      <c r="C155" s="7" t="e">
        <f>B155/B162</f>
        <v>#DIV/0!</v>
      </c>
    </row>
    <row r="156" spans="1:3" x14ac:dyDescent="0.25">
      <c r="A156" s="2" t="s">
        <v>16</v>
      </c>
      <c r="B156" s="2">
        <f>COUNTIF(AI:AI,"*18-9*")</f>
        <v>0</v>
      </c>
      <c r="C156" s="7" t="e">
        <f>B156/B162</f>
        <v>#DIV/0!</v>
      </c>
    </row>
    <row r="157" spans="1:3" x14ac:dyDescent="0.25">
      <c r="A157" s="2" t="s">
        <v>17</v>
      </c>
      <c r="B157" s="2">
        <f>COUNTIF(AI:AI,"*18-10*")</f>
        <v>0</v>
      </c>
      <c r="C157" s="7" t="e">
        <f>B157/B162</f>
        <v>#DIV/0!</v>
      </c>
    </row>
    <row r="158" spans="1:3" x14ac:dyDescent="0.25">
      <c r="A158" s="2" t="s">
        <v>18</v>
      </c>
      <c r="B158" s="2">
        <f>COUNTIF(AI:AI,"*18-11*")</f>
        <v>0</v>
      </c>
      <c r="C158" s="7" t="e">
        <f>B158/B162</f>
        <v>#DIV/0!</v>
      </c>
    </row>
    <row r="159" spans="1:3" x14ac:dyDescent="0.25">
      <c r="A159" s="2" t="s">
        <v>19</v>
      </c>
      <c r="B159" s="2">
        <f>COUNTIF(AI:AI,"*18-12*")</f>
        <v>0</v>
      </c>
      <c r="C159" s="7" t="e">
        <f>B159/B162</f>
        <v>#DIV/0!</v>
      </c>
    </row>
    <row r="160" spans="1:3" x14ac:dyDescent="0.25">
      <c r="A160" s="2" t="s">
        <v>20</v>
      </c>
      <c r="B160" s="2">
        <f>COUNTIF(AI:AI,"*18-13*")</f>
        <v>0</v>
      </c>
      <c r="C160" s="7" t="e">
        <f>B160/B162</f>
        <v>#DIV/0!</v>
      </c>
    </row>
    <row r="161" spans="1:3" x14ac:dyDescent="0.25">
      <c r="A161" s="2" t="s">
        <v>7</v>
      </c>
      <c r="B161" s="2">
        <f>COUNTIF(AI:AI,"*18-14*")</f>
        <v>0</v>
      </c>
      <c r="C161" s="7" t="e">
        <f>B161/B162</f>
        <v>#DIV/0!</v>
      </c>
    </row>
    <row r="162" spans="1:3" x14ac:dyDescent="0.25">
      <c r="A162" s="6" t="s">
        <v>99</v>
      </c>
      <c r="B162" s="6">
        <f>SUM(B148:B161)</f>
        <v>0</v>
      </c>
      <c r="C162" s="9" t="e">
        <f>SUM(C148:C161)</f>
        <v>#DIV/0!</v>
      </c>
    </row>
    <row r="163" spans="1:3" x14ac:dyDescent="0.25">
      <c r="B163" s="1">
        <v>0</v>
      </c>
    </row>
    <row r="164" spans="1:3" x14ac:dyDescent="0.25">
      <c r="A164" s="3" t="s">
        <v>92</v>
      </c>
      <c r="B164" s="5" t="s">
        <v>100</v>
      </c>
      <c r="C164" s="12" t="s">
        <v>39</v>
      </c>
    </row>
    <row r="165" spans="1:3" x14ac:dyDescent="0.25">
      <c r="A165" s="2" t="s">
        <v>93</v>
      </c>
      <c r="B165" s="15">
        <f>COUNTIF(AJ:AJ,"19-1")</f>
        <v>0</v>
      </c>
      <c r="C165" s="7" t="e">
        <f>B165/B167</f>
        <v>#DIV/0!</v>
      </c>
    </row>
    <row r="166" spans="1:3" x14ac:dyDescent="0.25">
      <c r="A166" s="2" t="s">
        <v>94</v>
      </c>
      <c r="B166" s="15">
        <f>COUNTIF(AJ:AJ,"19-2")</f>
        <v>0</v>
      </c>
      <c r="C166" s="7" t="e">
        <f>B166/B167</f>
        <v>#DIV/0!</v>
      </c>
    </row>
    <row r="167" spans="1:3" x14ac:dyDescent="0.25">
      <c r="A167" s="6" t="s">
        <v>99</v>
      </c>
      <c r="B167" s="6">
        <f>SUM(B165:B166)</f>
        <v>0</v>
      </c>
      <c r="C167" s="9" t="e">
        <f>SUM(C165:C166)</f>
        <v>#DIV/0!</v>
      </c>
    </row>
    <row r="168" spans="1:3" x14ac:dyDescent="0.25">
      <c r="B168" s="1">
        <v>0</v>
      </c>
    </row>
    <row r="169" spans="1:3" x14ac:dyDescent="0.25">
      <c r="A169" s="3" t="s">
        <v>95</v>
      </c>
      <c r="B169" s="5" t="s">
        <v>102</v>
      </c>
      <c r="C169" s="12" t="s">
        <v>39</v>
      </c>
    </row>
    <row r="170" spans="1:3" x14ac:dyDescent="0.25">
      <c r="A170" s="2" t="s">
        <v>86</v>
      </c>
      <c r="B170" s="2">
        <f>COUNTIF(AK:AK,"20-1")</f>
        <v>0</v>
      </c>
      <c r="C170" s="7" t="e">
        <f>B170/B172</f>
        <v>#DIV/0!</v>
      </c>
    </row>
    <row r="171" spans="1:3" x14ac:dyDescent="0.25">
      <c r="A171" s="2" t="s">
        <v>98</v>
      </c>
      <c r="B171" s="2">
        <f>COUNTIF(AK:AK,"20-2")</f>
        <v>0</v>
      </c>
      <c r="C171" s="7" t="e">
        <f>B171/B172</f>
        <v>#DIV/0!</v>
      </c>
    </row>
    <row r="172" spans="1:3" x14ac:dyDescent="0.25">
      <c r="A172" s="6" t="s">
        <v>99</v>
      </c>
      <c r="B172" s="6">
        <f>SUM(B170:B171)</f>
        <v>0</v>
      </c>
      <c r="C172" s="9" t="e">
        <f>SUM(C170:C171)</f>
        <v>#DIV/0!</v>
      </c>
    </row>
  </sheetData>
  <mergeCells count="2">
    <mergeCell ref="A1:I1"/>
    <mergeCell ref="A2:I2"/>
  </mergeCells>
  <phoneticPr fontId="1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設計學院</vt:lpstr>
      <vt:lpstr>室設系</vt:lpstr>
      <vt:lpstr>商設系</vt:lpstr>
      <vt:lpstr>品設系</vt:lpstr>
      <vt:lpstr>多媒系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2017-03-08T07:01:03Z</dcterms:created>
  <dcterms:modified xsi:type="dcterms:W3CDTF">2022-10-21T03:32:19Z</dcterms:modified>
</cp:coreProperties>
</file>